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2" i="1" l="1"/>
  <c r="I28" i="1" s="1"/>
  <c r="F22" i="1"/>
  <c r="F27" i="1" s="1"/>
  <c r="J5" i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6" i="1" s="1"/>
  <c r="J27" i="1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J4" i="1"/>
  <c r="G4" i="1"/>
</calcChain>
</file>

<file path=xl/sharedStrings.xml><?xml version="1.0" encoding="utf-8"?>
<sst xmlns="http://schemas.openxmlformats.org/spreadsheetml/2006/main" count="81" uniqueCount="78">
  <si>
    <t>Č. zmluvy</t>
  </si>
  <si>
    <t>Projekt</t>
  </si>
  <si>
    <t>Subjekt</t>
  </si>
  <si>
    <t>Schválená suma</t>
  </si>
  <si>
    <t>Príjem % 2017/2018</t>
  </si>
  <si>
    <t>Výdaj</t>
  </si>
  <si>
    <t>Zostatok %</t>
  </si>
  <si>
    <t>dar</t>
  </si>
  <si>
    <t xml:space="preserve">Výdaj </t>
  </si>
  <si>
    <t>Zostatok Dar</t>
  </si>
  <si>
    <t>Finančný rok 2018</t>
  </si>
  <si>
    <t>Axa</t>
  </si>
  <si>
    <t>Zostatok z DARU - PS 1.1.2018</t>
  </si>
  <si>
    <t>Príjem % z dane 2017/2018</t>
  </si>
  <si>
    <t>AXA18_01</t>
  </si>
  <si>
    <t>Adam Kocka</t>
  </si>
  <si>
    <t>KVH BESKYDY</t>
  </si>
  <si>
    <t>AXA18_02</t>
  </si>
  <si>
    <t>Gabriel Paľko</t>
  </si>
  <si>
    <t>Perimeter Institute for Theoretical Physics</t>
  </si>
  <si>
    <t>AXA18_03</t>
  </si>
  <si>
    <t>Ján Motešický</t>
  </si>
  <si>
    <t>Zlepšenie fotodynamickej terapie používanej pri liečbe nádorových ochorení</t>
  </si>
  <si>
    <t>AXA18_04</t>
  </si>
  <si>
    <t xml:space="preserve"> Iveta Pánska</t>
  </si>
  <si>
    <t xml:space="preserve"> E250 - Tichý zabijak</t>
  </si>
  <si>
    <t>AXA18_05</t>
  </si>
  <si>
    <t>Matej Bartoš</t>
  </si>
  <si>
    <t xml:space="preserve"> Analýza a vizualizácia rozsiahleho objemu dát v chemickom priemysle</t>
  </si>
  <si>
    <t>AXA18_06</t>
  </si>
  <si>
    <t>Oliver Kudzia</t>
  </si>
  <si>
    <t>Medzinárodná súťaž RoboRAVE 2018</t>
  </si>
  <si>
    <t>AXA18_07</t>
  </si>
  <si>
    <t xml:space="preserve"> Ivana Marko</t>
  </si>
  <si>
    <t>Zeolit pri odstraňovaní bromičnanov z vody</t>
  </si>
  <si>
    <t>AXA18_08</t>
  </si>
  <si>
    <t>Pavol Pecho</t>
  </si>
  <si>
    <t>Vibrodiagnostika</t>
  </si>
  <si>
    <t>AXA18_09</t>
  </si>
  <si>
    <t xml:space="preserve"> Ing. Michal Mičjan</t>
  </si>
  <si>
    <t>Rozvoj technológie organickej elektroniky</t>
  </si>
  <si>
    <t>AXA18_10</t>
  </si>
  <si>
    <t xml:space="preserve"> Eva Marková</t>
  </si>
  <si>
    <t>Výskum multimodálnych adsorbentov</t>
  </si>
  <si>
    <t>AXA18_11</t>
  </si>
  <si>
    <t xml:space="preserve"> Bc. Jakub Lenner</t>
  </si>
  <si>
    <t>Growbox System Alpha</t>
  </si>
  <si>
    <t>AXA18_12</t>
  </si>
  <si>
    <t xml:space="preserve"> Filip Korim</t>
  </si>
  <si>
    <t>Metódy prípravy osteologických a suchých fixných preparátov a ich využitie vo výučbovom procese.</t>
  </si>
  <si>
    <t>AXA18_13</t>
  </si>
  <si>
    <t xml:space="preserve"> Lukáš Kamenský</t>
  </si>
  <si>
    <t>Skvalén v Istanbule</t>
  </si>
  <si>
    <t>AXA18_14</t>
  </si>
  <si>
    <t xml:space="preserve"> Peter Škripko</t>
  </si>
  <si>
    <t>Potenciálne využitie prírodných olejov a lignínu v prevencii pred UVA/UVB žiarením</t>
  </si>
  <si>
    <t>AXA18_15</t>
  </si>
  <si>
    <t>Ing. Beáta Pintérová</t>
  </si>
  <si>
    <t>LGS navigačný systém pre multirotory</t>
  </si>
  <si>
    <t>AXA18_16</t>
  </si>
  <si>
    <t>Ján Maťufka</t>
  </si>
  <si>
    <t>Potenciálne využitie lignínu a prírodných olejov v prevencii proti UVA/UVB žiareniu</t>
  </si>
  <si>
    <t>AXA18_17</t>
  </si>
  <si>
    <t>Samuel Smoter</t>
  </si>
  <si>
    <t>Testovanie cytotoxicity biomateriálov z PEEKu na mezenchýmových tukových kmeňových bunkách</t>
  </si>
  <si>
    <t>AXA18_18</t>
  </si>
  <si>
    <t xml:space="preserve">Martin Macko </t>
  </si>
  <si>
    <t>Príprava na súťaž First LEGO League</t>
  </si>
  <si>
    <t>AXA18_19</t>
  </si>
  <si>
    <t>Miriam Feretová</t>
  </si>
  <si>
    <t>Testovanie biomateriálu z PEEK-u s prímesou hydroxiapatitu a TCB na mezenchýmových bunkách</t>
  </si>
  <si>
    <t>AXA18_20</t>
  </si>
  <si>
    <t>Jana Čorňáková</t>
  </si>
  <si>
    <t>Výskum vplyvu prírodných látok na nádorové bunky s cieľom vyvinúť prírodné terapeutikum</t>
  </si>
  <si>
    <t>Občerstvenie na komisiu</t>
  </si>
  <si>
    <t>Nadácia Pontis</t>
  </si>
  <si>
    <t>Admin fee</t>
  </si>
  <si>
    <t>zostatok z daru do r.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</si>
</sst>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#,##0.00_-&quot;€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C00000"/>
      <name val="Tahoma"/>
      <family val="2"/>
      <charset val="238"/>
    </font>
    <font>
      <sz val="11"/>
      <color rgb="FFC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2" fontId="2" fillId="0" borderId="1" xfId="1" applyNumberFormat="1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4" fillId="3" borderId="1" xfId="1" applyFont="1" applyFill="1" applyBorder="1" applyAlignment="1">
      <alignment vertical="center" wrapText="1"/>
    </xf>
    <xf numFmtId="164" fontId="5" fillId="3" borderId="1" xfId="1" applyNumberFormat="1" applyFont="1" applyFill="1" applyBorder="1" applyAlignment="1">
      <alignment horizontal="right" vertical="center" wrapText="1"/>
    </xf>
    <xf numFmtId="164" fontId="6" fillId="3" borderId="1" xfId="2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164" fontId="8" fillId="0" borderId="1" xfId="1" applyNumberFormat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0" fontId="0" fillId="0" borderId="1" xfId="0" applyBorder="1"/>
    <xf numFmtId="2" fontId="0" fillId="2" borderId="1" xfId="1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164" fontId="0" fillId="2" borderId="1" xfId="0" applyNumberFormat="1" applyFill="1" applyBorder="1"/>
    <xf numFmtId="2" fontId="1" fillId="2" borderId="1" xfId="1" applyNumberFormat="1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 applyProtection="1">
      <alignment horizontal="center" wrapText="1"/>
    </xf>
    <xf numFmtId="2" fontId="0" fillId="0" borderId="1" xfId="1" applyNumberFormat="1" applyFont="1" applyFill="1" applyBorder="1" applyAlignment="1">
      <alignment vertical="center" wrapText="1"/>
    </xf>
    <xf numFmtId="0" fontId="0" fillId="0" borderId="1" xfId="0" applyFill="1" applyBorder="1" applyAlignment="1" applyProtection="1">
      <alignment vertical="center" wrapText="1"/>
    </xf>
    <xf numFmtId="165" fontId="0" fillId="0" borderId="1" xfId="0" applyNumberFormat="1" applyFill="1" applyBorder="1" applyAlignment="1" applyProtection="1">
      <alignment vertical="center" wrapText="1"/>
    </xf>
    <xf numFmtId="164" fontId="1" fillId="0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 applyProtection="1">
      <alignment horizontal="center" wrapText="1"/>
    </xf>
    <xf numFmtId="164" fontId="0" fillId="0" borderId="1" xfId="0" applyNumberFormat="1" applyBorder="1"/>
    <xf numFmtId="165" fontId="2" fillId="0" borderId="1" xfId="0" applyNumberFormat="1" applyFont="1" applyFill="1" applyBorder="1" applyAlignment="1" applyProtection="1">
      <alignment horizontal="center" vertical="center" wrapText="1"/>
    </xf>
    <xf numFmtId="44" fontId="0" fillId="0" borderId="1" xfId="2" applyFont="1" applyBorder="1"/>
    <xf numFmtId="164" fontId="0" fillId="0" borderId="1" xfId="0" applyNumberFormat="1" applyFill="1" applyBorder="1"/>
    <xf numFmtId="0" fontId="0" fillId="2" borderId="1" xfId="0" applyFill="1" applyBorder="1" applyAlignment="1">
      <alignment wrapText="1"/>
    </xf>
    <xf numFmtId="164" fontId="2" fillId="3" borderId="1" xfId="2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10" fillId="0" borderId="1" xfId="1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horizontal="right" vertical="center" wrapText="1"/>
    </xf>
    <xf numFmtId="164" fontId="9" fillId="0" borderId="1" xfId="0" applyNumberFormat="1" applyFont="1" applyBorder="1"/>
    <xf numFmtId="164" fontId="10" fillId="2" borderId="1" xfId="1" applyNumberFormat="1" applyFont="1" applyFill="1" applyBorder="1" applyAlignment="1">
      <alignment horizontal="right" vertical="center" wrapText="1"/>
    </xf>
    <xf numFmtId="164" fontId="10" fillId="0" borderId="1" xfId="1" applyNumberFormat="1" applyFont="1" applyFill="1" applyBorder="1" applyAlignment="1">
      <alignment vertical="center" wrapText="1"/>
    </xf>
    <xf numFmtId="0" fontId="0" fillId="0" borderId="1" xfId="0" applyFill="1" applyBorder="1"/>
    <xf numFmtId="0" fontId="2" fillId="0" borderId="1" xfId="0" applyFont="1" applyFill="1" applyBorder="1"/>
  </cellXfs>
  <cellStyles count="3">
    <cellStyle name="Mena 2" xfId="2"/>
    <cellStyle name="Normálna" xfId="0" builtinId="0"/>
    <cellStyle name="Normálna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selection activeCell="E32" sqref="E32"/>
    </sheetView>
  </sheetViews>
  <sheetFormatPr defaultRowHeight="14.4" x14ac:dyDescent="0.3"/>
  <cols>
    <col min="1" max="1" width="16.88671875" customWidth="1"/>
    <col min="2" max="2" width="31.5546875" customWidth="1"/>
    <col min="3" max="3" width="26.88671875" customWidth="1"/>
    <col min="4" max="4" width="11.88671875" customWidth="1"/>
    <col min="5" max="5" width="13.88671875" customWidth="1"/>
    <col min="6" max="6" width="12.33203125" customWidth="1"/>
    <col min="7" max="7" width="20.109375" customWidth="1"/>
    <col min="8" max="8" width="15.77734375" customWidth="1"/>
    <col min="9" max="9" width="17.77734375" customWidth="1"/>
    <col min="10" max="10" width="11.88671875" customWidth="1"/>
    <col min="11" max="11" width="17.21875" customWidth="1"/>
  </cols>
  <sheetData>
    <row r="1" spans="1:11" ht="28.8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4"/>
    </row>
    <row r="2" spans="1:11" ht="18" x14ac:dyDescent="0.3">
      <c r="A2" s="5" t="s">
        <v>10</v>
      </c>
      <c r="B2" s="5"/>
      <c r="C2" s="5"/>
      <c r="D2" s="5"/>
      <c r="E2" s="5"/>
      <c r="F2" s="5"/>
      <c r="G2" s="6"/>
      <c r="H2" s="7"/>
      <c r="I2" s="7"/>
      <c r="J2" s="7"/>
      <c r="K2" s="4"/>
    </row>
    <row r="3" spans="1:11" x14ac:dyDescent="0.3">
      <c r="A3" s="1"/>
      <c r="B3" s="8" t="s">
        <v>11</v>
      </c>
      <c r="C3" s="8" t="s">
        <v>12</v>
      </c>
      <c r="D3" s="8"/>
      <c r="E3" s="9"/>
      <c r="F3" s="10"/>
      <c r="G3" s="10"/>
      <c r="H3" s="3">
        <v>10908.51</v>
      </c>
      <c r="I3" s="11"/>
      <c r="J3" s="10"/>
      <c r="K3" s="4"/>
    </row>
    <row r="4" spans="1:11" x14ac:dyDescent="0.3">
      <c r="A4" s="1"/>
      <c r="B4" s="8" t="s">
        <v>11</v>
      </c>
      <c r="C4" s="8" t="s">
        <v>13</v>
      </c>
      <c r="D4" s="8"/>
      <c r="E4" s="9">
        <v>25679.45</v>
      </c>
      <c r="F4" s="10"/>
      <c r="G4" s="10">
        <f>E4</f>
        <v>25679.45</v>
      </c>
      <c r="I4" s="11"/>
      <c r="J4" s="10">
        <f>H3-I4</f>
        <v>10908.51</v>
      </c>
      <c r="K4" s="4"/>
    </row>
    <row r="5" spans="1:11" x14ac:dyDescent="0.3">
      <c r="A5" s="12" t="s">
        <v>14</v>
      </c>
      <c r="B5" s="13" t="s">
        <v>15</v>
      </c>
      <c r="C5" s="14" t="s">
        <v>16</v>
      </c>
      <c r="D5" s="15">
        <v>500</v>
      </c>
      <c r="E5" s="16"/>
      <c r="F5" s="15">
        <v>500</v>
      </c>
      <c r="G5" s="16">
        <f>G4+E5-F5</f>
        <v>25179.45</v>
      </c>
      <c r="H5" s="16"/>
      <c r="I5" s="4"/>
      <c r="J5" s="17">
        <f>J4-I5</f>
        <v>10908.51</v>
      </c>
      <c r="K5" s="4"/>
    </row>
    <row r="6" spans="1:11" ht="28.8" x14ac:dyDescent="0.3">
      <c r="A6" s="18" t="s">
        <v>17</v>
      </c>
      <c r="B6" s="13" t="s">
        <v>18</v>
      </c>
      <c r="C6" s="14" t="s">
        <v>19</v>
      </c>
      <c r="D6" s="19">
        <v>1400</v>
      </c>
      <c r="E6" s="16"/>
      <c r="F6" s="19">
        <v>1400</v>
      </c>
      <c r="G6" s="16">
        <f t="shared" ref="G6:G26" si="0">G5+E6-F6</f>
        <v>23779.45</v>
      </c>
      <c r="H6" s="16"/>
      <c r="I6" s="4"/>
      <c r="J6" s="17">
        <f t="shared" ref="J6:J27" si="1">J5-I6</f>
        <v>10908.51</v>
      </c>
      <c r="K6" s="4"/>
    </row>
    <row r="7" spans="1:11" ht="43.2" x14ac:dyDescent="0.3">
      <c r="A7" s="18" t="s">
        <v>20</v>
      </c>
      <c r="B7" s="13" t="s">
        <v>21</v>
      </c>
      <c r="C7" s="14" t="s">
        <v>22</v>
      </c>
      <c r="D7" s="15">
        <v>802</v>
      </c>
      <c r="E7" s="16"/>
      <c r="F7" s="15">
        <v>802</v>
      </c>
      <c r="G7" s="16">
        <f t="shared" si="0"/>
        <v>22977.45</v>
      </c>
      <c r="H7" s="16"/>
      <c r="I7" s="4"/>
      <c r="J7" s="17">
        <f t="shared" si="1"/>
        <v>10908.51</v>
      </c>
      <c r="K7" s="4"/>
    </row>
    <row r="8" spans="1:11" x14ac:dyDescent="0.3">
      <c r="A8" s="18" t="s">
        <v>23</v>
      </c>
      <c r="B8" s="13" t="s">
        <v>24</v>
      </c>
      <c r="C8" s="14" t="s">
        <v>25</v>
      </c>
      <c r="D8" s="19">
        <v>1500</v>
      </c>
      <c r="E8" s="16"/>
      <c r="F8" s="19">
        <v>1500</v>
      </c>
      <c r="G8" s="16">
        <f t="shared" si="0"/>
        <v>21477.45</v>
      </c>
      <c r="H8" s="16"/>
      <c r="I8" s="4"/>
      <c r="J8" s="17">
        <f t="shared" si="1"/>
        <v>10908.51</v>
      </c>
      <c r="K8" s="4"/>
    </row>
    <row r="9" spans="1:11" ht="43.2" x14ac:dyDescent="0.3">
      <c r="A9" s="18" t="s">
        <v>26</v>
      </c>
      <c r="B9" s="13" t="s">
        <v>27</v>
      </c>
      <c r="C9" s="14" t="s">
        <v>28</v>
      </c>
      <c r="D9" s="15">
        <v>2599</v>
      </c>
      <c r="E9" s="16"/>
      <c r="F9" s="15">
        <v>2599</v>
      </c>
      <c r="G9" s="16">
        <f t="shared" si="0"/>
        <v>18878.45</v>
      </c>
      <c r="H9" s="16"/>
      <c r="I9" s="4"/>
      <c r="J9" s="17">
        <f t="shared" si="1"/>
        <v>10908.51</v>
      </c>
      <c r="K9" s="4"/>
    </row>
    <row r="10" spans="1:11" ht="28.8" x14ac:dyDescent="0.3">
      <c r="A10" s="18" t="s">
        <v>29</v>
      </c>
      <c r="B10" s="13" t="s">
        <v>30</v>
      </c>
      <c r="C10" s="14" t="s">
        <v>31</v>
      </c>
      <c r="D10" s="19">
        <v>2012</v>
      </c>
      <c r="E10" s="16"/>
      <c r="F10" s="19">
        <v>2012</v>
      </c>
      <c r="G10" s="16">
        <f t="shared" si="0"/>
        <v>16866.45</v>
      </c>
      <c r="H10" s="16"/>
      <c r="I10" s="4"/>
      <c r="J10" s="17">
        <f t="shared" si="1"/>
        <v>10908.51</v>
      </c>
      <c r="K10" s="4"/>
    </row>
    <row r="11" spans="1:11" ht="28.8" x14ac:dyDescent="0.3">
      <c r="A11" s="18" t="s">
        <v>32</v>
      </c>
      <c r="B11" s="13" t="s">
        <v>33</v>
      </c>
      <c r="C11" s="14" t="s">
        <v>34</v>
      </c>
      <c r="D11" s="19">
        <v>1458.5</v>
      </c>
      <c r="E11" s="16"/>
      <c r="F11" s="19">
        <v>1458.5</v>
      </c>
      <c r="G11" s="16">
        <f t="shared" si="0"/>
        <v>15407.95</v>
      </c>
      <c r="H11" s="16"/>
      <c r="I11" s="4"/>
      <c r="J11" s="17">
        <f t="shared" si="1"/>
        <v>10908.51</v>
      </c>
      <c r="K11" s="4"/>
    </row>
    <row r="12" spans="1:11" x14ac:dyDescent="0.3">
      <c r="A12" s="18" t="s">
        <v>35</v>
      </c>
      <c r="B12" s="13" t="s">
        <v>36</v>
      </c>
      <c r="C12" s="14" t="s">
        <v>37</v>
      </c>
      <c r="D12" s="19">
        <v>1530</v>
      </c>
      <c r="E12" s="16"/>
      <c r="F12" s="19">
        <v>1530</v>
      </c>
      <c r="G12" s="16">
        <f t="shared" si="0"/>
        <v>13877.95</v>
      </c>
      <c r="H12" s="16"/>
      <c r="I12" s="4"/>
      <c r="J12" s="17">
        <f t="shared" si="1"/>
        <v>10908.51</v>
      </c>
      <c r="K12" s="4"/>
    </row>
    <row r="13" spans="1:11" ht="28.8" x14ac:dyDescent="0.3">
      <c r="A13" s="18" t="s">
        <v>38</v>
      </c>
      <c r="B13" s="13" t="s">
        <v>39</v>
      </c>
      <c r="C13" s="14" t="s">
        <v>40</v>
      </c>
      <c r="D13" s="19">
        <v>2864</v>
      </c>
      <c r="E13" s="16"/>
      <c r="F13" s="19">
        <v>2864</v>
      </c>
      <c r="G13" s="16">
        <f t="shared" si="0"/>
        <v>11013.95</v>
      </c>
      <c r="H13" s="16"/>
      <c r="I13" s="4"/>
      <c r="J13" s="17">
        <f t="shared" si="1"/>
        <v>10908.51</v>
      </c>
      <c r="K13" s="4"/>
    </row>
    <row r="14" spans="1:11" ht="28.8" x14ac:dyDescent="0.3">
      <c r="A14" s="18" t="s">
        <v>41</v>
      </c>
      <c r="B14" s="13" t="s">
        <v>42</v>
      </c>
      <c r="C14" s="14" t="s">
        <v>43</v>
      </c>
      <c r="D14" s="19">
        <v>1439</v>
      </c>
      <c r="E14" s="16"/>
      <c r="F14" s="19">
        <v>1439</v>
      </c>
      <c r="G14" s="16">
        <f t="shared" si="0"/>
        <v>9574.9500000000007</v>
      </c>
      <c r="H14" s="16"/>
      <c r="I14" s="4"/>
      <c r="J14" s="17">
        <f t="shared" si="1"/>
        <v>10908.51</v>
      </c>
      <c r="K14" s="4"/>
    </row>
    <row r="15" spans="1:11" x14ac:dyDescent="0.3">
      <c r="A15" s="18" t="s">
        <v>44</v>
      </c>
      <c r="B15" s="13" t="s">
        <v>45</v>
      </c>
      <c r="C15" s="14" t="s">
        <v>46</v>
      </c>
      <c r="D15" s="19">
        <v>2339.29</v>
      </c>
      <c r="E15" s="16"/>
      <c r="F15" s="19">
        <v>2339.29</v>
      </c>
      <c r="G15" s="16">
        <f t="shared" si="0"/>
        <v>7235.6600000000008</v>
      </c>
      <c r="H15" s="16"/>
      <c r="I15" s="4"/>
      <c r="J15" s="17">
        <f t="shared" si="1"/>
        <v>10908.51</v>
      </c>
      <c r="K15" s="4"/>
    </row>
    <row r="16" spans="1:11" ht="72" x14ac:dyDescent="0.3">
      <c r="A16" s="18" t="s">
        <v>47</v>
      </c>
      <c r="B16" s="13" t="s">
        <v>48</v>
      </c>
      <c r="C16" s="14" t="s">
        <v>49</v>
      </c>
      <c r="D16" s="20">
        <v>2441.44</v>
      </c>
      <c r="E16" s="16"/>
      <c r="F16" s="20">
        <v>2441.44</v>
      </c>
      <c r="G16" s="16">
        <f t="shared" si="0"/>
        <v>4794.2200000000012</v>
      </c>
      <c r="H16" s="16"/>
      <c r="I16" s="4"/>
      <c r="J16" s="17">
        <f t="shared" si="1"/>
        <v>10908.51</v>
      </c>
      <c r="K16" s="4"/>
    </row>
    <row r="17" spans="1:11" x14ac:dyDescent="0.3">
      <c r="A17" s="18" t="s">
        <v>50</v>
      </c>
      <c r="B17" s="13" t="s">
        <v>51</v>
      </c>
      <c r="C17" s="14" t="s">
        <v>52</v>
      </c>
      <c r="D17" s="19">
        <v>865</v>
      </c>
      <c r="E17" s="16"/>
      <c r="F17" s="19">
        <v>865</v>
      </c>
      <c r="G17" s="16">
        <f t="shared" si="0"/>
        <v>3929.2200000000012</v>
      </c>
      <c r="H17" s="16"/>
      <c r="I17" s="4"/>
      <c r="J17" s="17">
        <f t="shared" si="1"/>
        <v>10908.51</v>
      </c>
      <c r="K17" s="4"/>
    </row>
    <row r="18" spans="1:11" ht="43.2" x14ac:dyDescent="0.3">
      <c r="A18" s="18" t="s">
        <v>53</v>
      </c>
      <c r="B18" s="13" t="s">
        <v>54</v>
      </c>
      <c r="C18" s="14" t="s">
        <v>55</v>
      </c>
      <c r="D18" s="19">
        <v>752</v>
      </c>
      <c r="E18" s="16"/>
      <c r="F18" s="21">
        <v>413.34</v>
      </c>
      <c r="G18" s="16">
        <f t="shared" si="0"/>
        <v>3515.880000000001</v>
      </c>
      <c r="H18" s="16"/>
      <c r="I18" s="19">
        <v>338.66</v>
      </c>
      <c r="J18" s="17">
        <f t="shared" si="1"/>
        <v>10569.85</v>
      </c>
      <c r="K18" s="4"/>
    </row>
    <row r="19" spans="1:11" ht="28.8" x14ac:dyDescent="0.3">
      <c r="A19" s="18" t="s">
        <v>56</v>
      </c>
      <c r="B19" s="13" t="s">
        <v>57</v>
      </c>
      <c r="C19" s="14" t="s">
        <v>58</v>
      </c>
      <c r="D19" s="19">
        <v>1064.6199999999999</v>
      </c>
      <c r="E19" s="16"/>
      <c r="F19" s="21"/>
      <c r="G19" s="16">
        <f t="shared" si="0"/>
        <v>3515.880000000001</v>
      </c>
      <c r="H19" s="16"/>
      <c r="I19" s="19">
        <v>1064.6199999999999</v>
      </c>
      <c r="J19" s="17">
        <f t="shared" si="1"/>
        <v>9505.23</v>
      </c>
      <c r="K19" s="4"/>
    </row>
    <row r="20" spans="1:11" ht="43.2" x14ac:dyDescent="0.3">
      <c r="A20" s="18" t="s">
        <v>59</v>
      </c>
      <c r="B20" s="13" t="s">
        <v>60</v>
      </c>
      <c r="C20" s="14" t="s">
        <v>61</v>
      </c>
      <c r="D20" s="20">
        <v>752</v>
      </c>
      <c r="E20" s="16"/>
      <c r="F20" s="21"/>
      <c r="G20" s="16">
        <f t="shared" si="0"/>
        <v>3515.880000000001</v>
      </c>
      <c r="H20" s="16"/>
      <c r="I20" s="20">
        <v>752</v>
      </c>
      <c r="J20" s="17">
        <f t="shared" si="1"/>
        <v>8753.23</v>
      </c>
      <c r="K20" s="4"/>
    </row>
    <row r="21" spans="1:11" ht="57.6" x14ac:dyDescent="0.3">
      <c r="A21" s="18" t="s">
        <v>62</v>
      </c>
      <c r="B21" s="13" t="s">
        <v>63</v>
      </c>
      <c r="C21" s="14" t="s">
        <v>64</v>
      </c>
      <c r="D21" s="20">
        <v>1550</v>
      </c>
      <c r="E21" s="16"/>
      <c r="F21" s="21"/>
      <c r="G21" s="16">
        <f t="shared" si="0"/>
        <v>3515.880000000001</v>
      </c>
      <c r="H21" s="16"/>
      <c r="I21" s="20">
        <v>1550</v>
      </c>
      <c r="J21" s="17">
        <f t="shared" si="1"/>
        <v>7203.23</v>
      </c>
      <c r="K21" s="4"/>
    </row>
    <row r="22" spans="1:11" ht="28.8" x14ac:dyDescent="0.3">
      <c r="A22" s="18" t="s">
        <v>65</v>
      </c>
      <c r="B22" s="13" t="s">
        <v>66</v>
      </c>
      <c r="C22" s="14" t="s">
        <v>67</v>
      </c>
      <c r="D22" s="19">
        <v>955.51</v>
      </c>
      <c r="E22" s="16"/>
      <c r="F22" s="21">
        <f>376.64-9.14</f>
        <v>367.5</v>
      </c>
      <c r="G22" s="16">
        <f t="shared" si="0"/>
        <v>3148.380000000001</v>
      </c>
      <c r="H22" s="16"/>
      <c r="I22" s="19">
        <f>578.87+9.14</f>
        <v>588.01</v>
      </c>
      <c r="J22" s="17">
        <f t="shared" si="1"/>
        <v>6615.2199999999993</v>
      </c>
      <c r="K22" s="4"/>
    </row>
    <row r="23" spans="1:11" ht="57.6" x14ac:dyDescent="0.3">
      <c r="A23" s="18" t="s">
        <v>68</v>
      </c>
      <c r="B23" s="13" t="s">
        <v>69</v>
      </c>
      <c r="C23" s="14" t="s">
        <v>70</v>
      </c>
      <c r="D23" s="19">
        <v>1265</v>
      </c>
      <c r="E23" s="16"/>
      <c r="F23" s="21"/>
      <c r="G23" s="16">
        <f t="shared" si="0"/>
        <v>3148.380000000001</v>
      </c>
      <c r="H23" s="16"/>
      <c r="I23" s="19">
        <v>1265</v>
      </c>
      <c r="J23" s="17">
        <f t="shared" si="1"/>
        <v>5350.2199999999993</v>
      </c>
      <c r="K23" s="4"/>
    </row>
    <row r="24" spans="1:11" ht="43.2" x14ac:dyDescent="0.3">
      <c r="A24" s="18" t="s">
        <v>71</v>
      </c>
      <c r="B24" s="13" t="s">
        <v>72</v>
      </c>
      <c r="C24" s="14" t="s">
        <v>73</v>
      </c>
      <c r="D24" s="19">
        <v>1743.76</v>
      </c>
      <c r="E24" s="16"/>
      <c r="F24" s="21">
        <v>57.71</v>
      </c>
      <c r="G24" s="16">
        <f t="shared" si="0"/>
        <v>3090.670000000001</v>
      </c>
      <c r="H24" s="16"/>
      <c r="I24" s="19">
        <v>1686.05</v>
      </c>
      <c r="J24" s="17">
        <f t="shared" si="1"/>
        <v>3664.1699999999992</v>
      </c>
      <c r="K24" s="4"/>
    </row>
    <row r="25" spans="1:11" ht="28.8" x14ac:dyDescent="0.3">
      <c r="A25" s="12" t="s">
        <v>74</v>
      </c>
      <c r="B25" s="13" t="s">
        <v>75</v>
      </c>
      <c r="C25" s="14"/>
      <c r="D25" s="19">
        <v>9.14</v>
      </c>
      <c r="E25" s="16"/>
      <c r="F25" s="21">
        <v>9.14</v>
      </c>
      <c r="G25" s="16">
        <f t="shared" si="0"/>
        <v>3081.5300000000011</v>
      </c>
      <c r="H25" s="16"/>
      <c r="I25" s="19"/>
      <c r="J25" s="17"/>
      <c r="K25" s="4"/>
    </row>
    <row r="26" spans="1:11" x14ac:dyDescent="0.3">
      <c r="A26" s="22" t="s">
        <v>76</v>
      </c>
      <c r="B26" s="23" t="s">
        <v>75</v>
      </c>
      <c r="C26" s="23"/>
      <c r="D26" s="24">
        <v>3081.53</v>
      </c>
      <c r="E26" s="25"/>
      <c r="F26" s="26">
        <v>3081.53</v>
      </c>
      <c r="G26" s="25">
        <f t="shared" si="0"/>
        <v>0</v>
      </c>
      <c r="H26" s="25"/>
      <c r="I26" s="24"/>
      <c r="J26" s="27">
        <f>J24-I26</f>
        <v>3664.1699999999992</v>
      </c>
      <c r="K26" s="4"/>
    </row>
    <row r="27" spans="1:11" ht="28.8" x14ac:dyDescent="0.3">
      <c r="A27" s="23"/>
      <c r="B27" s="23"/>
      <c r="C27" s="23"/>
      <c r="D27" s="24"/>
      <c r="E27" s="25"/>
      <c r="F27" s="28">
        <f>SUM(F5:F24)</f>
        <v>22588.78</v>
      </c>
      <c r="G27" s="25"/>
      <c r="H27" s="25"/>
      <c r="I27" s="29"/>
      <c r="J27" s="30">
        <f t="shared" si="1"/>
        <v>3664.1699999999992</v>
      </c>
      <c r="K27" s="31" t="s">
        <v>77</v>
      </c>
    </row>
    <row r="28" spans="1:11" ht="18" x14ac:dyDescent="0.3">
      <c r="A28" s="5" t="s">
        <v>10</v>
      </c>
      <c r="B28" s="5"/>
      <c r="C28" s="5"/>
      <c r="D28" s="5"/>
      <c r="E28" s="5"/>
      <c r="F28" s="5"/>
      <c r="G28" s="6"/>
      <c r="H28" s="7"/>
      <c r="I28" s="32">
        <f>SUM(I3:I27)</f>
        <v>7244.34</v>
      </c>
      <c r="J28" s="7"/>
      <c r="K28" s="4"/>
    </row>
    <row r="29" spans="1:11" x14ac:dyDescent="0.3">
      <c r="A29" s="33"/>
      <c r="B29" s="34"/>
      <c r="C29" s="34"/>
      <c r="D29" s="34"/>
      <c r="E29" s="35"/>
      <c r="F29" s="36"/>
      <c r="G29" s="37"/>
      <c r="H29" s="8"/>
      <c r="I29" s="38"/>
      <c r="J29" s="11"/>
      <c r="K29" s="11"/>
    </row>
    <row r="30" spans="1:11" x14ac:dyDescent="0.3">
      <c r="A30" s="39"/>
      <c r="B30" s="40"/>
      <c r="C30" s="1"/>
      <c r="D30" s="1"/>
      <c r="E30" s="2"/>
      <c r="F30" s="2"/>
      <c r="G30" s="2"/>
      <c r="H30" s="3"/>
      <c r="I30" s="3"/>
      <c r="J30" s="3"/>
      <c r="K30" s="11"/>
    </row>
  </sheetData>
  <mergeCells count="2">
    <mergeCell ref="A2:F2"/>
    <mergeCell ref="A28:F2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2020-02-18T13:58:09Z</dcterms:modified>
</cp:coreProperties>
</file>