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autoCompressPictures="0"/>
  <bookViews>
    <workbookView xWindow="15" yWindow="150" windowWidth="20730" windowHeight="11700" tabRatio="754"/>
  </bookViews>
  <sheets>
    <sheet name="Budget Explanation Template" sheetId="4" r:id="rId1"/>
    <sheet name="Budget Explanation Example" sheetId="5" r:id="rId2"/>
  </sheets>
  <definedNames>
    <definedName name="_xlnm.Print_Titles" localSheetId="1">'Budget Explanation Example'!$20:$21</definedName>
    <definedName name="_xlnm.Print_Titles" localSheetId="0">'Budget Explanation Template'!$7:$7</definedName>
    <definedName name="_xlnm.Print_Area" localSheetId="1">'Budget Explanation Example'!$A$1:$U$140</definedName>
    <definedName name="_xlnm.Print_Area" localSheetId="0">'Budget Explanation Template'!$A$1:$P$24</definedName>
  </definedNames>
  <calcPr calcId="145621"/>
  <extLst>
    <ext xmlns:mx="http://schemas.microsoft.com/office/mac/excel/2008/main" uri="{7523E5D3-25F3-A5E0-1632-64F254C22452}">
      <mx:ArchID Flags="2"/>
    </ext>
  </extLst>
</workbook>
</file>

<file path=xl/calcChain.xml><?xml version="1.0" encoding="utf-8"?>
<calcChain xmlns="http://schemas.openxmlformats.org/spreadsheetml/2006/main">
  <c r="P23" i="4" l="1"/>
  <c r="P15" i="4"/>
  <c r="P11" i="4"/>
  <c r="N20" i="4" l="1"/>
  <c r="N19" i="4"/>
  <c r="N14" i="4"/>
  <c r="N13" i="4"/>
  <c r="N12" i="4"/>
  <c r="N11" i="4"/>
  <c r="P21" i="4" l="1"/>
  <c r="N24" i="4" s="1"/>
  <c r="O21" i="4"/>
  <c r="N21" i="4" s="1"/>
  <c r="N23" i="4" s="1"/>
  <c r="O10" i="4"/>
  <c r="N10" i="4" s="1"/>
  <c r="P12" i="4"/>
  <c r="O12" i="4"/>
  <c r="L20" i="4"/>
  <c r="L19" i="4"/>
  <c r="L16" i="4"/>
  <c r="L15" i="4"/>
  <c r="L14" i="4"/>
  <c r="L13" i="4"/>
  <c r="L12" i="4"/>
  <c r="L11" i="4"/>
  <c r="O8" i="4" l="1"/>
  <c r="N8" i="4" s="1"/>
  <c r="J11" i="4"/>
  <c r="M11" i="4" s="1"/>
  <c r="J12" i="4"/>
  <c r="M12" i="4" s="1"/>
  <c r="J13" i="4"/>
  <c r="M13" i="4" s="1"/>
  <c r="J14" i="4"/>
  <c r="M14" i="4" s="1"/>
  <c r="J15" i="4"/>
  <c r="M15" i="4" s="1"/>
  <c r="J16" i="4"/>
  <c r="M16" i="4" s="1"/>
  <c r="J19" i="4"/>
  <c r="M19" i="4" s="1"/>
  <c r="J20" i="4"/>
  <c r="M20" i="4" s="1"/>
  <c r="K10" i="4"/>
  <c r="L10" i="4" s="1"/>
  <c r="K18" i="4"/>
  <c r="L18" i="4" s="1"/>
  <c r="L30" i="5"/>
  <c r="P30" i="5"/>
  <c r="L31" i="5"/>
  <c r="P31" i="5"/>
  <c r="L32" i="5"/>
  <c r="P32" i="5"/>
  <c r="L33" i="5"/>
  <c r="P33" i="5"/>
  <c r="L34" i="5"/>
  <c r="P34" i="5"/>
  <c r="L35" i="5"/>
  <c r="P35" i="5"/>
  <c r="L42" i="5"/>
  <c r="P42" i="5"/>
  <c r="L43" i="5"/>
  <c r="P43" i="5"/>
  <c r="L44" i="5"/>
  <c r="P44" i="5"/>
  <c r="L45" i="5"/>
  <c r="P45" i="5"/>
  <c r="L46" i="5"/>
  <c r="P46" i="5"/>
  <c r="L47" i="5"/>
  <c r="P47" i="5"/>
  <c r="P40" i="5"/>
  <c r="L54" i="5"/>
  <c r="P54" i="5"/>
  <c r="L55" i="5"/>
  <c r="P55" i="5"/>
  <c r="P49" i="5"/>
  <c r="Q49" i="5"/>
  <c r="L56" i="5"/>
  <c r="P56" i="5"/>
  <c r="L57" i="5"/>
  <c r="P57" i="5"/>
  <c r="L58" i="5"/>
  <c r="P58" i="5"/>
  <c r="L59" i="5"/>
  <c r="P59" i="5"/>
  <c r="L60" i="5"/>
  <c r="P60" i="5"/>
  <c r="L61" i="5"/>
  <c r="P61" i="5"/>
  <c r="L62" i="5"/>
  <c r="P62" i="5"/>
  <c r="L63" i="5"/>
  <c r="P63" i="5"/>
  <c r="L64" i="5"/>
  <c r="P64" i="5"/>
  <c r="L65" i="5"/>
  <c r="P65" i="5"/>
  <c r="L73" i="5"/>
  <c r="P73" i="5"/>
  <c r="L74" i="5"/>
  <c r="P74" i="5"/>
  <c r="L75" i="5"/>
  <c r="P75" i="5"/>
  <c r="L76" i="5"/>
  <c r="P76" i="5"/>
  <c r="L83" i="5"/>
  <c r="P83" i="5"/>
  <c r="L84" i="5"/>
  <c r="P84" i="5"/>
  <c r="L85" i="5"/>
  <c r="P85" i="5"/>
  <c r="L86" i="5"/>
  <c r="P86" i="5"/>
  <c r="P78" i="5"/>
  <c r="Q78" i="5"/>
  <c r="L93" i="5"/>
  <c r="P93" i="5"/>
  <c r="L94" i="5"/>
  <c r="P94" i="5"/>
  <c r="L95" i="5"/>
  <c r="P95" i="5"/>
  <c r="L96" i="5"/>
  <c r="P96" i="5"/>
  <c r="L103" i="5"/>
  <c r="P103" i="5"/>
  <c r="L104" i="5"/>
  <c r="P104" i="5"/>
  <c r="P98" i="5"/>
  <c r="Q98" i="5"/>
  <c r="L105" i="5"/>
  <c r="P105" i="5"/>
  <c r="L106" i="5"/>
  <c r="P106" i="5"/>
  <c r="L123" i="5"/>
  <c r="P123" i="5"/>
  <c r="L124" i="5"/>
  <c r="P124" i="5"/>
  <c r="L125" i="5"/>
  <c r="P125" i="5"/>
  <c r="L126" i="5"/>
  <c r="P126" i="5"/>
  <c r="L113" i="5"/>
  <c r="P113" i="5"/>
  <c r="L114" i="5"/>
  <c r="P114" i="5"/>
  <c r="L115" i="5"/>
  <c r="P115" i="5"/>
  <c r="L116" i="5"/>
  <c r="P116" i="5"/>
  <c r="P108" i="5"/>
  <c r="Q108" i="5"/>
  <c r="L133" i="5"/>
  <c r="P133" i="5"/>
  <c r="L134" i="5"/>
  <c r="P134" i="5"/>
  <c r="L135" i="5"/>
  <c r="P135" i="5"/>
  <c r="L136" i="5"/>
  <c r="P136" i="5"/>
  <c r="L28" i="5"/>
  <c r="L49" i="5"/>
  <c r="O49" i="5"/>
  <c r="L68" i="5"/>
  <c r="L78" i="5"/>
  <c r="M78" i="5"/>
  <c r="L88" i="5"/>
  <c r="L98" i="5"/>
  <c r="L118" i="5"/>
  <c r="L108" i="5"/>
  <c r="O108" i="5"/>
  <c r="L128" i="5"/>
  <c r="N28" i="5"/>
  <c r="N40" i="5"/>
  <c r="N23" i="5"/>
  <c r="N49" i="5"/>
  <c r="N68" i="5"/>
  <c r="N78" i="5"/>
  <c r="N88" i="5"/>
  <c r="N98" i="5"/>
  <c r="N118" i="5"/>
  <c r="N108" i="5"/>
  <c r="N128" i="5"/>
  <c r="T136" i="5"/>
  <c r="T135" i="5"/>
  <c r="T134" i="5"/>
  <c r="T133" i="5"/>
  <c r="T128" i="5"/>
  <c r="R128" i="5"/>
  <c r="T126" i="5"/>
  <c r="T125" i="5"/>
  <c r="T124" i="5"/>
  <c r="T123" i="5"/>
  <c r="T118" i="5"/>
  <c r="R118" i="5"/>
  <c r="T116" i="5"/>
  <c r="T115" i="5"/>
  <c r="T114" i="5"/>
  <c r="T113" i="5"/>
  <c r="R108" i="5"/>
  <c r="T106" i="5"/>
  <c r="T105" i="5"/>
  <c r="T104" i="5"/>
  <c r="T98" i="5"/>
  <c r="T103" i="5"/>
  <c r="R98" i="5"/>
  <c r="T96" i="5"/>
  <c r="T95" i="5"/>
  <c r="T94" i="5"/>
  <c r="T93" i="5"/>
  <c r="T88" i="5"/>
  <c r="R88" i="5"/>
  <c r="T86" i="5"/>
  <c r="T85" i="5"/>
  <c r="T84" i="5"/>
  <c r="T83" i="5"/>
  <c r="T78" i="5"/>
  <c r="R78" i="5"/>
  <c r="T76" i="5"/>
  <c r="T75" i="5"/>
  <c r="T74" i="5"/>
  <c r="T73" i="5"/>
  <c r="T68" i="5"/>
  <c r="R68" i="5"/>
  <c r="T65" i="5"/>
  <c r="T64" i="5"/>
  <c r="T63" i="5"/>
  <c r="T62" i="5"/>
  <c r="T61" i="5"/>
  <c r="T60" i="5"/>
  <c r="T59" i="5"/>
  <c r="T58" i="5"/>
  <c r="T57" i="5"/>
  <c r="T56" i="5"/>
  <c r="T55" i="5"/>
  <c r="T54" i="5"/>
  <c r="R49" i="5"/>
  <c r="T47" i="5"/>
  <c r="T46" i="5"/>
  <c r="T45" i="5"/>
  <c r="T44" i="5"/>
  <c r="T43" i="5"/>
  <c r="T42" i="5"/>
  <c r="T40" i="5"/>
  <c r="R40" i="5"/>
  <c r="T35" i="5"/>
  <c r="T34" i="5"/>
  <c r="T33" i="5"/>
  <c r="T32" i="5"/>
  <c r="T30" i="5"/>
  <c r="T31" i="5"/>
  <c r="T28" i="5"/>
  <c r="T23" i="5"/>
  <c r="R28" i="5"/>
  <c r="N18" i="4"/>
  <c r="T49" i="5"/>
  <c r="T108" i="5"/>
  <c r="T138" i="5"/>
  <c r="O128" i="5"/>
  <c r="M118" i="5"/>
  <c r="M108" i="5"/>
  <c r="O88" i="5"/>
  <c r="M88" i="5"/>
  <c r="O118" i="5"/>
  <c r="J18" i="5"/>
  <c r="M128" i="5"/>
  <c r="O28" i="5"/>
  <c r="M98" i="5"/>
  <c r="O98" i="5"/>
  <c r="M28" i="5"/>
  <c r="M68" i="5"/>
  <c r="O68" i="5"/>
  <c r="M49" i="5"/>
  <c r="P128" i="5"/>
  <c r="Q128" i="5"/>
  <c r="P88" i="5"/>
  <c r="Q88" i="5"/>
  <c r="O78" i="5"/>
  <c r="R23" i="5"/>
  <c r="R138" i="5"/>
  <c r="N138" i="5"/>
  <c r="L40" i="5"/>
  <c r="P118" i="5"/>
  <c r="Q118" i="5"/>
  <c r="P68" i="5"/>
  <c r="Q68" i="5"/>
  <c r="P28" i="5"/>
  <c r="L23" i="5"/>
  <c r="M40" i="5"/>
  <c r="O40" i="5"/>
  <c r="Q40" i="5"/>
  <c r="P23" i="5"/>
  <c r="Q28" i="5"/>
  <c r="N140" i="5"/>
  <c r="P138" i="5"/>
  <c r="Q23" i="5"/>
  <c r="M23" i="5"/>
  <c r="O23" i="5"/>
  <c r="L138" i="5"/>
  <c r="M138" i="5"/>
  <c r="L140" i="5"/>
  <c r="P140" i="5"/>
  <c r="O138" i="5"/>
  <c r="Q138" i="5"/>
  <c r="L21" i="4" l="1"/>
  <c r="K8" i="4"/>
  <c r="L8" i="4" s="1"/>
  <c r="J10" i="4"/>
  <c r="P10" i="4"/>
  <c r="M18" i="4"/>
  <c r="M10" i="4"/>
  <c r="J18" i="4"/>
  <c r="K21" i="4" l="1"/>
  <c r="E6" i="4"/>
  <c r="E4" i="4"/>
  <c r="P8" i="4"/>
  <c r="M8" i="4"/>
  <c r="M21" i="4" s="1"/>
  <c r="J8" i="4"/>
  <c r="J21" i="4" s="1"/>
</calcChain>
</file>

<file path=xl/sharedStrings.xml><?xml version="1.0" encoding="utf-8"?>
<sst xmlns="http://schemas.openxmlformats.org/spreadsheetml/2006/main" count="161" uniqueCount="111">
  <si>
    <t>5.  Supplies</t>
  </si>
  <si>
    <t># of positions</t>
  </si>
  <si>
    <t>Type of expense</t>
  </si>
  <si>
    <t>% of time/ by position</t>
  </si>
  <si>
    <t xml:space="preserve"># of days </t>
  </si>
  <si>
    <t>$ amount per day</t>
  </si>
  <si>
    <t>Titles</t>
  </si>
  <si>
    <t>Program Manager</t>
  </si>
  <si>
    <t>Program Coordinator</t>
  </si>
  <si>
    <t xml:space="preserve"> IT consultant </t>
  </si>
  <si>
    <t xml:space="preserve"> Webpage Designer</t>
  </si>
  <si>
    <t># of units</t>
  </si>
  <si>
    <t>Grant requested Amount in USD</t>
  </si>
  <si>
    <t>Accounting Clerk</t>
  </si>
  <si>
    <t xml:space="preserve">Type of equipment  </t>
  </si>
  <si>
    <t xml:space="preserve">Type of expense </t>
  </si>
  <si>
    <t xml:space="preserve">Total PMI Grant requested </t>
  </si>
  <si>
    <t>Windows Office software</t>
  </si>
  <si>
    <t>Paper</t>
  </si>
  <si>
    <t xml:space="preserve">Inkjet Cartridges </t>
  </si>
  <si>
    <t>Stationaries</t>
  </si>
  <si>
    <t>Office space rental</t>
  </si>
  <si>
    <t xml:space="preserve">Type of consultant </t>
  </si>
  <si>
    <t>Director</t>
  </si>
  <si>
    <t>Organization's operating budget for the current fiscal year in USD</t>
  </si>
  <si>
    <t>The Housing Project</t>
  </si>
  <si>
    <t xml:space="preserve">Organization name </t>
  </si>
  <si>
    <t xml:space="preserve">The Housing Foundation </t>
  </si>
  <si>
    <t>Attachment A</t>
  </si>
  <si>
    <t>Consultants</t>
  </si>
  <si>
    <t>1. Human ressources</t>
  </si>
  <si>
    <t>Type of supply</t>
  </si>
  <si>
    <t xml:space="preserve">2.  Implementation activities </t>
  </si>
  <si>
    <t>Staff</t>
  </si>
  <si>
    <t xml:space="preserve">4.  Equipment </t>
  </si>
  <si>
    <t>6.  Communications, Outreach Activities &amp; Visibility actions</t>
  </si>
  <si>
    <t>Cost per unit in $</t>
  </si>
  <si>
    <t xml:space="preserve"># of units </t>
  </si>
  <si>
    <t xml:space="preserve"># of units  </t>
  </si>
  <si>
    <t xml:space="preserve">Program name </t>
  </si>
  <si>
    <t>Allocation from other sources in USD</t>
  </si>
  <si>
    <t>Total cost of the program in USD</t>
  </si>
  <si>
    <t>Monthly salary</t>
  </si>
  <si>
    <t>Duration</t>
  </si>
  <si>
    <t xml:space="preserve">Type of activity </t>
  </si>
  <si>
    <t>Total program budget in USD</t>
  </si>
  <si>
    <t>Please breakdown by individual position, indicate monthly salary, and percentage of time that will be spent on the program. Please add lines if required .</t>
  </si>
  <si>
    <t>Please list and specify the type of activity (ie. trainings, workshops, seminars, conferences or others). All costs related to the the implementation of the activities should be detailed. Please provide specifics on the type of expenditure included in each activity.</t>
  </si>
  <si>
    <t>Total program expenditures</t>
  </si>
  <si>
    <t>Please clearly explain roles and responsibilities for each Consultant within the program and related costs (i.e. $ amount /per day).</t>
  </si>
  <si>
    <t>etc.</t>
  </si>
  <si>
    <t>Please specify business reasons, destinations and number of trips.</t>
  </si>
  <si>
    <t>Please be specific on the type of expenditure (e.g. publications, videos, photos, reporting, etc.).</t>
  </si>
  <si>
    <t>Please specify the type of expenditure and the business reason.</t>
  </si>
  <si>
    <t xml:space="preserve">9.  Others  </t>
  </si>
  <si>
    <t>Allocation requested from PMI in USD</t>
  </si>
  <si>
    <t>3.  Travel / Transportation of human ressources involved in the program</t>
  </si>
  <si>
    <t>Please list the type of equipment, unit cost and quantities. Include IT Equipment.</t>
  </si>
  <si>
    <t>Please list the type of supplies, unit cost and quantities.</t>
  </si>
  <si>
    <t>Please be specific on the type of expenditure.</t>
  </si>
  <si>
    <t>Program Budget Template</t>
  </si>
  <si>
    <t>Note:      Please provide details for each entry. Attach a narrative if necessary.</t>
  </si>
  <si>
    <r>
      <t xml:space="preserve">For any questions, please contact        </t>
    </r>
    <r>
      <rPr>
        <b/>
        <sz val="12"/>
        <color theme="4"/>
        <rFont val="Calibri"/>
        <family val="2"/>
      </rPr>
      <t xml:space="preserve">Contributions.PMI@pmi.com </t>
    </r>
  </si>
  <si>
    <r>
      <t xml:space="preserve">Fiscal Year Ending </t>
    </r>
    <r>
      <rPr>
        <b/>
        <sz val="10"/>
        <rFont val="Calibri"/>
        <family val="2"/>
        <scheme val="minor"/>
      </rPr>
      <t>(DD/MM/YYYY)</t>
    </r>
  </si>
  <si>
    <t>7.  Monitoring, Measurement, Evaluation of the program</t>
  </si>
  <si>
    <t xml:space="preserve">8.  Overhead Costs / General Administration </t>
  </si>
  <si>
    <t>%</t>
  </si>
  <si>
    <t>2.580,000</t>
  </si>
  <si>
    <t>6</t>
  </si>
  <si>
    <t>A/ Facility rental</t>
  </si>
  <si>
    <t>A/ 2 speakers</t>
  </si>
  <si>
    <t>A/ Catering</t>
  </si>
  <si>
    <t>B/ 4 trainers</t>
  </si>
  <si>
    <t>B/ Materials</t>
  </si>
  <si>
    <t>B/ Catering</t>
  </si>
  <si>
    <t>6 X 3-day workshop in leadership</t>
  </si>
  <si>
    <t>6 X 1-week training in sewing</t>
  </si>
  <si>
    <t>Travel tickts - trip to visit last year beneficiaries in 3 regions</t>
  </si>
  <si>
    <t>Accomodation - trip to visit last year beneficiaries in 3 regions</t>
  </si>
  <si>
    <t>New laptops</t>
  </si>
  <si>
    <t>Leaflets</t>
  </si>
  <si>
    <t>Pictures</t>
  </si>
  <si>
    <t>Development of a new evaluation tool</t>
  </si>
  <si>
    <t>Vehicle expense during business trip</t>
  </si>
  <si>
    <t>Mini van</t>
  </si>
  <si>
    <t>Actuals</t>
  </si>
  <si>
    <t>Variance</t>
  </si>
  <si>
    <t>31/12/2015</t>
  </si>
  <si>
    <t>To be filled in at the end of the grant period</t>
  </si>
  <si>
    <t xml:space="preserve">Nadácia Pontis </t>
  </si>
  <si>
    <t xml:space="preserve">Raising the Roof </t>
  </si>
  <si>
    <t>Social Workers (OZ Vagus)</t>
  </si>
  <si>
    <t>Social Workers (OZ DePaul)</t>
  </si>
  <si>
    <t>10</t>
  </si>
  <si>
    <t>Actors (homeless people/Theater With No Home)</t>
  </si>
  <si>
    <t>Social assistants (Theater With No Home)</t>
  </si>
  <si>
    <t xml:space="preserve">Director and dramaturgist </t>
  </si>
  <si>
    <t xml:space="preserve">Accounting </t>
  </si>
  <si>
    <t>Phillip Morris / Program Budget Template / Program na podporu riešenie problému bezdomovectva</t>
  </si>
  <si>
    <t># of</t>
  </si>
  <si>
    <t>Pro Bono/Project / Program Manager / PONTIS</t>
  </si>
  <si>
    <t>Project / Program Manager / PONTIS</t>
  </si>
  <si>
    <t>IN EUR</t>
  </si>
  <si>
    <t>kurz EUR/USD</t>
  </si>
  <si>
    <t>2016 in USD</t>
  </si>
  <si>
    <t>2016 in EUR</t>
  </si>
  <si>
    <t>2017 in EUR</t>
  </si>
  <si>
    <t xml:space="preserve">Total PMI Grant  </t>
  </si>
  <si>
    <t>termín grantu: 1.10.2016 - 31.7.2017</t>
  </si>
  <si>
    <t>2017 in USD</t>
  </si>
  <si>
    <t>ZDROJ: 56163 a 56171</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</si>
</sst>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_(* #,##0_);_(* \(#,##0\);_(* &quot;-&quot;_);_(@_)"/>
    <numFmt numFmtId="165" formatCode="_(* #,##0.00_);_(* \(#,##0.00\);_(* &quot;-&quot;??_);_(@_)"/>
    <numFmt numFmtId="166" formatCode="_-* #,##0_-;\-* #,##0_-;_-* &quot;-&quot;?_-;_-@_-"/>
    <numFmt numFmtId="167" formatCode="#,##0;\(###0\);&quot; - &quot;"/>
    <numFmt numFmtId="168" formatCode="0.0000"/>
  </numFmts>
  <fonts count="45">
    <font>
      <sz val="10"/>
      <name val="Arial"/>
    </font>
    <font>
      <sz val="10"/>
      <name val="Arial"/>
      <family val="2"/>
    </font>
    <font>
      <b/>
      <sz val="10"/>
      <name val="Times New Roman"/>
      <family val="1"/>
    </font>
    <font>
      <sz val="10"/>
      <color indexed="9"/>
      <name val="Arial"/>
      <family val="2"/>
    </font>
    <font>
      <sz val="14"/>
      <name val="Arial"/>
      <family val="2"/>
    </font>
    <font>
      <b/>
      <sz val="10"/>
      <name val="Calbiri"/>
    </font>
    <font>
      <sz val="10"/>
      <name val="Calbiri"/>
    </font>
    <font>
      <i/>
      <sz val="10"/>
      <name val="Calbiri"/>
    </font>
    <font>
      <b/>
      <sz val="10"/>
      <name val="Arial"/>
      <family val="2"/>
    </font>
    <font>
      <i/>
      <sz val="9"/>
      <name val="Calbiri"/>
    </font>
    <font>
      <b/>
      <sz val="10"/>
      <name val="Calibri"/>
      <family val="2"/>
      <scheme val="minor"/>
    </font>
    <font>
      <b/>
      <sz val="10"/>
      <color theme="4" tint="-0.249977111117893"/>
      <name val="Calbiri"/>
    </font>
    <font>
      <b/>
      <i/>
      <sz val="14"/>
      <name val="Calibri"/>
      <family val="2"/>
      <scheme val="minor"/>
    </font>
    <font>
      <b/>
      <i/>
      <sz val="16"/>
      <name val="Calibri"/>
      <family val="2"/>
      <scheme val="minor"/>
    </font>
    <font>
      <b/>
      <sz val="18"/>
      <color theme="4"/>
      <name val="Calibri"/>
      <family val="2"/>
      <scheme val="minor"/>
    </font>
    <font>
      <b/>
      <sz val="13"/>
      <name val="Calibri"/>
      <family val="2"/>
      <scheme val="minor"/>
    </font>
    <font>
      <b/>
      <sz val="12"/>
      <color theme="4" tint="-0.249977111117893"/>
      <name val="Calibri Light"/>
      <family val="2"/>
      <scheme val="major"/>
    </font>
    <font>
      <b/>
      <sz val="12"/>
      <color theme="4" tint="-0.249977111117893"/>
      <name val="Calbiri"/>
    </font>
    <font>
      <b/>
      <sz val="12"/>
      <name val="Calibri"/>
      <family val="2"/>
      <scheme val="minor"/>
    </font>
    <font>
      <b/>
      <sz val="14"/>
      <color theme="4" tint="-0.249977111117893"/>
      <name val="Calibri Light"/>
      <family val="2"/>
      <scheme val="major"/>
    </font>
    <font>
      <b/>
      <sz val="14"/>
      <color rgb="FF0070C0"/>
      <name val="Arial"/>
      <family val="2"/>
    </font>
    <font>
      <b/>
      <sz val="14"/>
      <color rgb="FF0070C0"/>
      <name val="Calibri"/>
      <family val="2"/>
      <scheme val="minor"/>
    </font>
    <font>
      <i/>
      <sz val="12"/>
      <name val="Calibri"/>
      <family val="2"/>
      <scheme val="minor"/>
    </font>
    <font>
      <b/>
      <sz val="12"/>
      <color theme="4"/>
      <name val="Calibri"/>
      <family val="2"/>
    </font>
    <font>
      <b/>
      <i/>
      <sz val="12"/>
      <name val="Calibri"/>
      <family val="2"/>
      <scheme val="minor"/>
    </font>
    <font>
      <b/>
      <sz val="12"/>
      <color theme="4" tint="-0.249977111117893"/>
      <name val="Calibri"/>
      <family val="2"/>
      <scheme val="minor"/>
    </font>
    <font>
      <b/>
      <sz val="10"/>
      <color theme="4" tint="-0.249977111117893"/>
      <name val="Calibri Light"/>
      <family val="2"/>
      <scheme val="major"/>
    </font>
    <font>
      <b/>
      <sz val="16"/>
      <name val="Calibri"/>
      <family val="2"/>
      <scheme val="minor"/>
    </font>
    <font>
      <b/>
      <sz val="13"/>
      <color theme="4" tint="-0.249977111117893"/>
      <name val="Calbiri"/>
    </font>
    <font>
      <b/>
      <sz val="22"/>
      <color rgb="FF0070C0"/>
      <name val="Calibri"/>
      <family val="2"/>
      <scheme val="minor"/>
    </font>
    <font>
      <sz val="10"/>
      <name val="Arial"/>
      <family val="2"/>
    </font>
    <font>
      <b/>
      <sz val="14"/>
      <name val="Calibri"/>
      <family val="2"/>
      <scheme val="minor"/>
    </font>
    <font>
      <i/>
      <sz val="14"/>
      <name val="Calibri"/>
      <family val="2"/>
      <scheme val="minor"/>
    </font>
    <font>
      <sz val="13"/>
      <color theme="4" tint="-0.249977111117893"/>
      <name val="Calibri Light"/>
      <family val="2"/>
      <scheme val="major"/>
    </font>
    <font>
      <b/>
      <i/>
      <sz val="10"/>
      <name val="Calibri"/>
      <family val="2"/>
      <scheme val="minor"/>
    </font>
    <font>
      <b/>
      <sz val="10"/>
      <color theme="4"/>
      <name val="Calibri"/>
      <family val="2"/>
      <scheme val="minor"/>
    </font>
    <font>
      <i/>
      <sz val="10"/>
      <name val="Calibri"/>
      <family val="2"/>
      <scheme val="minor"/>
    </font>
    <font>
      <sz val="10"/>
      <name val="Times New Roman"/>
      <family val="1"/>
    </font>
    <font>
      <b/>
      <sz val="9"/>
      <name val="Calbiri"/>
    </font>
    <font>
      <b/>
      <sz val="12"/>
      <color theme="0" tint="-0.249977111117893"/>
      <name val="Calibri"/>
      <family val="2"/>
      <scheme val="minor"/>
    </font>
    <font>
      <b/>
      <sz val="12"/>
      <color theme="0" tint="-0.249977111117893"/>
      <name val="Calibri Light"/>
      <family val="2"/>
      <scheme val="major"/>
    </font>
    <font>
      <b/>
      <sz val="10"/>
      <color theme="0" tint="-0.249977111117893"/>
      <name val="Calbiri"/>
    </font>
    <font>
      <b/>
      <sz val="14"/>
      <color theme="0" tint="-0.249977111117893"/>
      <name val="Calibri Light"/>
      <family val="2"/>
      <scheme val="major"/>
    </font>
    <font>
      <b/>
      <sz val="10"/>
      <color theme="0" tint="-0.249977111117893"/>
      <name val="Calibri"/>
      <family val="2"/>
      <scheme val="minor"/>
    </font>
    <font>
      <b/>
      <sz val="12"/>
      <color rgb="FFFF0000"/>
      <name val="Calibri"/>
      <family val="2"/>
      <scheme val="minor"/>
    </font>
  </fonts>
  <fills count="7">
    <fill>
      <patternFill patternType="none"/>
    </fill>
    <fill>
      <patternFill patternType="gray125"/>
    </fill>
    <fill>
      <patternFill patternType="solid">
        <fgColor theme="0"/>
        <bgColor indexed="64"/>
      </patternFill>
    </fill>
    <fill>
      <patternFill patternType="solid">
        <fgColor theme="4" tint="0.59999389629810485"/>
        <bgColor indexed="64"/>
      </patternFill>
    </fill>
    <fill>
      <patternFill patternType="solid">
        <fgColor theme="0" tint="-4.9989318521683403E-2"/>
        <bgColor indexed="64"/>
      </patternFill>
    </fill>
    <fill>
      <patternFill patternType="solid">
        <fgColor rgb="FFFFFF00"/>
        <bgColor indexed="64"/>
      </patternFill>
    </fill>
    <fill>
      <patternFill patternType="solid">
        <fgColor rgb="FF92D050"/>
        <bgColor indexed="64"/>
      </patternFill>
    </fill>
  </fills>
  <borders count="14">
    <border>
      <left/>
      <right/>
      <top/>
      <bottom/>
      <diagonal/>
    </border>
    <border>
      <left/>
      <right/>
      <top style="thin">
        <color theme="4" tint="-0.249977111117893"/>
      </top>
      <bottom style="medium">
        <color theme="4" tint="-0.249977111117893"/>
      </bottom>
      <diagonal/>
    </border>
    <border>
      <left/>
      <right/>
      <top/>
      <bottom style="medium">
        <color theme="4" tint="-0.249977111117893"/>
      </bottom>
      <diagonal/>
    </border>
    <border>
      <left/>
      <right/>
      <top style="dotted">
        <color theme="4" tint="-0.249977111117893"/>
      </top>
      <bottom/>
      <diagonal/>
    </border>
    <border>
      <left/>
      <right/>
      <top/>
      <bottom style="dotted">
        <color theme="4" tint="-0.249977111117893"/>
      </bottom>
      <diagonal/>
    </border>
    <border>
      <left/>
      <right/>
      <top style="medium">
        <color theme="4" tint="-0.249977111117893"/>
      </top>
      <bottom/>
      <diagonal/>
    </border>
    <border>
      <left style="medium">
        <color auto="1"/>
      </left>
      <right/>
      <top style="medium">
        <color auto="1"/>
      </top>
      <bottom style="medium">
        <color auto="1"/>
      </bottom>
      <diagonal/>
    </border>
    <border>
      <left/>
      <right/>
      <top style="medium">
        <color auto="1"/>
      </top>
      <bottom style="medium">
        <color auto="1"/>
      </bottom>
      <diagonal/>
    </border>
    <border>
      <left/>
      <right/>
      <top/>
      <bottom style="thin">
        <color theme="4" tint="-0.249977111117893"/>
      </bottom>
      <diagonal/>
    </border>
    <border>
      <left/>
      <right style="medium">
        <color auto="1"/>
      </right>
      <top style="medium">
        <color auto="1"/>
      </top>
      <bottom style="medium">
        <color auto="1"/>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s>
  <cellStyleXfs count="3">
    <xf numFmtId="0" fontId="0" fillId="0" borderId="0"/>
    <xf numFmtId="165" fontId="1" fillId="0" borderId="0" applyFont="0" applyFill="0" applyBorder="0" applyAlignment="0" applyProtection="0"/>
    <xf numFmtId="9" fontId="30" fillId="0" borderId="0" applyFont="0" applyFill="0" applyBorder="0" applyAlignment="0" applyProtection="0"/>
  </cellStyleXfs>
  <cellXfs count="269">
    <xf numFmtId="0" fontId="0" fillId="0" borderId="0" xfId="0"/>
    <xf numFmtId="0" fontId="3" fillId="0" borderId="0" xfId="0" applyFont="1" applyAlignment="1">
      <alignment wrapText="1"/>
    </xf>
    <xf numFmtId="0" fontId="0" fillId="0" borderId="0" xfId="0" applyAlignment="1">
      <alignment wrapText="1"/>
    </xf>
    <xf numFmtId="38" fontId="2" fillId="0" borderId="0" xfId="1" applyNumberFormat="1" applyFont="1" applyBorder="1" applyAlignment="1">
      <alignment horizontal="center" wrapText="1"/>
    </xf>
    <xf numFmtId="38" fontId="2" fillId="0" borderId="0" xfId="1" applyNumberFormat="1" applyFont="1" applyBorder="1" applyAlignment="1">
      <alignment horizontal="center" vertical="top" wrapText="1"/>
    </xf>
    <xf numFmtId="0" fontId="1" fillId="0" borderId="0" xfId="0" applyFont="1" applyAlignment="1">
      <alignment wrapText="1"/>
    </xf>
    <xf numFmtId="38" fontId="10" fillId="2" borderId="0" xfId="1" applyNumberFormat="1" applyFont="1" applyFill="1" applyBorder="1" applyAlignment="1">
      <alignment horizontal="center" vertical="top" wrapText="1"/>
    </xf>
    <xf numFmtId="38" fontId="5" fillId="0" borderId="0" xfId="1" applyNumberFormat="1" applyFont="1" applyBorder="1" applyAlignment="1">
      <alignment wrapText="1"/>
    </xf>
    <xf numFmtId="38" fontId="6" fillId="0" borderId="0" xfId="1" applyNumberFormat="1" applyFont="1" applyBorder="1" applyAlignment="1">
      <alignment horizontal="left" wrapText="1"/>
    </xf>
    <xf numFmtId="164" fontId="5" fillId="0" borderId="0" xfId="1" applyNumberFormat="1" applyFont="1" applyBorder="1" applyAlignment="1">
      <alignment wrapText="1"/>
    </xf>
    <xf numFmtId="9" fontId="5" fillId="0" borderId="0" xfId="1" applyNumberFormat="1" applyFont="1" applyBorder="1" applyAlignment="1">
      <alignment wrapText="1"/>
    </xf>
    <xf numFmtId="38" fontId="7" fillId="0" borderId="0" xfId="1" applyNumberFormat="1" applyFont="1" applyBorder="1" applyAlignment="1">
      <alignment horizontal="left" wrapText="1"/>
    </xf>
    <xf numFmtId="38" fontId="6" fillId="0" borderId="0" xfId="1" applyNumberFormat="1" applyFont="1" applyBorder="1" applyAlignment="1">
      <alignment wrapText="1"/>
    </xf>
    <xf numFmtId="9" fontId="6" fillId="0" borderId="0" xfId="1" applyNumberFormat="1" applyFont="1" applyBorder="1" applyAlignment="1">
      <alignment horizontal="left" wrapText="1"/>
    </xf>
    <xf numFmtId="38" fontId="5" fillId="0" borderId="0" xfId="1" applyNumberFormat="1" applyFont="1" applyBorder="1" applyAlignment="1">
      <alignment horizontal="left" wrapText="1"/>
    </xf>
    <xf numFmtId="38" fontId="5" fillId="2" borderId="0" xfId="1" applyNumberFormat="1" applyFont="1" applyFill="1" applyBorder="1" applyAlignment="1">
      <alignment wrapText="1"/>
    </xf>
    <xf numFmtId="0" fontId="6" fillId="0" borderId="0" xfId="0" applyFont="1" applyBorder="1" applyAlignment="1">
      <alignment wrapText="1"/>
    </xf>
    <xf numFmtId="0" fontId="0" fillId="2" borderId="0" xfId="0" applyFill="1" applyAlignment="1">
      <alignment wrapText="1"/>
    </xf>
    <xf numFmtId="164" fontId="5" fillId="0" borderId="0" xfId="1" applyNumberFormat="1" applyFont="1" applyBorder="1" applyAlignment="1">
      <alignment horizontal="left" wrapText="1"/>
    </xf>
    <xf numFmtId="38" fontId="11" fillId="2" borderId="0" xfId="1" applyNumberFormat="1" applyFont="1" applyFill="1" applyBorder="1" applyAlignment="1">
      <alignment horizontal="left" wrapText="1"/>
    </xf>
    <xf numFmtId="38" fontId="6" fillId="2" borderId="0" xfId="1" applyNumberFormat="1" applyFont="1" applyFill="1" applyBorder="1" applyAlignment="1">
      <alignment horizontal="left" wrapText="1"/>
    </xf>
    <xf numFmtId="164" fontId="5" fillId="2" borderId="0" xfId="1" applyNumberFormat="1" applyFont="1" applyFill="1" applyBorder="1" applyAlignment="1">
      <alignment wrapText="1"/>
    </xf>
    <xf numFmtId="0" fontId="1" fillId="2" borderId="0" xfId="0" applyFont="1" applyFill="1" applyAlignment="1">
      <alignment wrapText="1"/>
    </xf>
    <xf numFmtId="0" fontId="3" fillId="2" borderId="0" xfId="0" applyFont="1" applyFill="1" applyAlignment="1">
      <alignment wrapText="1"/>
    </xf>
    <xf numFmtId="0" fontId="0" fillId="0" borderId="0" xfId="0" applyBorder="1" applyAlignment="1">
      <alignment wrapText="1"/>
    </xf>
    <xf numFmtId="0" fontId="0" fillId="2" borderId="0" xfId="0" applyFill="1" applyBorder="1" applyAlignment="1">
      <alignment wrapText="1"/>
    </xf>
    <xf numFmtId="38" fontId="12" fillId="2" borderId="0" xfId="1" applyNumberFormat="1" applyFont="1" applyFill="1" applyBorder="1" applyAlignment="1">
      <alignment horizontal="center" vertical="center" wrapText="1"/>
    </xf>
    <xf numFmtId="38" fontId="13" fillId="2" borderId="0" xfId="1" applyNumberFormat="1" applyFont="1" applyFill="1" applyBorder="1" applyAlignment="1">
      <alignment horizontal="center" vertical="center" wrapText="1"/>
    </xf>
    <xf numFmtId="38" fontId="12" fillId="2" borderId="0" xfId="1" applyNumberFormat="1" applyFont="1" applyFill="1" applyBorder="1" applyAlignment="1">
      <alignment vertical="center" wrapText="1"/>
    </xf>
    <xf numFmtId="38" fontId="13" fillId="2" borderId="0" xfId="1" applyNumberFormat="1" applyFont="1" applyFill="1" applyBorder="1" applyAlignment="1">
      <alignment vertical="center" wrapText="1"/>
    </xf>
    <xf numFmtId="38" fontId="14" fillId="2" borderId="0" xfId="1" applyNumberFormat="1" applyFont="1" applyFill="1" applyBorder="1" applyAlignment="1">
      <alignment horizontal="center" vertical="center" wrapText="1"/>
    </xf>
    <xf numFmtId="38" fontId="15" fillId="2" borderId="0" xfId="1" applyNumberFormat="1" applyFont="1" applyFill="1" applyBorder="1" applyAlignment="1">
      <alignment horizontal="center" vertical="center" wrapText="1"/>
    </xf>
    <xf numFmtId="38" fontId="5" fillId="0" borderId="0" xfId="1" applyNumberFormat="1" applyFont="1" applyBorder="1" applyAlignment="1">
      <alignment horizontal="center" vertical="center" wrapText="1"/>
    </xf>
    <xf numFmtId="38" fontId="5" fillId="0" borderId="0" xfId="1" applyNumberFormat="1" applyFont="1" applyBorder="1" applyAlignment="1">
      <alignment vertical="center" wrapText="1"/>
    </xf>
    <xf numFmtId="38" fontId="6" fillId="0" borderId="0" xfId="1" applyNumberFormat="1" applyFont="1" applyBorder="1" applyAlignment="1">
      <alignment horizontal="left" vertical="center" wrapText="1"/>
    </xf>
    <xf numFmtId="38" fontId="6" fillId="0" borderId="0" xfId="1" applyNumberFormat="1" applyFont="1" applyBorder="1" applyAlignment="1">
      <alignment horizontal="center" vertical="center" wrapText="1"/>
    </xf>
    <xf numFmtId="0" fontId="0" fillId="0" borderId="0" xfId="0" applyBorder="1" applyAlignment="1">
      <alignment vertical="center" wrapText="1"/>
    </xf>
    <xf numFmtId="38" fontId="11" fillId="2" borderId="0" xfId="1" applyNumberFormat="1" applyFont="1" applyFill="1" applyBorder="1" applyAlignment="1">
      <alignment horizontal="left" vertical="center" wrapText="1"/>
    </xf>
    <xf numFmtId="0" fontId="1" fillId="0" borderId="0" xfId="0" applyFont="1" applyAlignment="1">
      <alignment vertical="center" wrapText="1"/>
    </xf>
    <xf numFmtId="0" fontId="3" fillId="0" borderId="0" xfId="0" applyFont="1" applyAlignment="1">
      <alignment vertical="center" wrapText="1"/>
    </xf>
    <xf numFmtId="0" fontId="0" fillId="0" borderId="0" xfId="0" applyAlignment="1">
      <alignment vertical="center" wrapText="1"/>
    </xf>
    <xf numFmtId="0" fontId="4" fillId="0" borderId="1" xfId="0" applyFont="1" applyBorder="1" applyAlignment="1">
      <alignment horizontal="left" vertical="center" wrapText="1"/>
    </xf>
    <xf numFmtId="166" fontId="16" fillId="2" borderId="0" xfId="1" applyNumberFormat="1" applyFont="1" applyFill="1" applyBorder="1" applyAlignment="1">
      <alignment vertical="center" wrapText="1"/>
    </xf>
    <xf numFmtId="38" fontId="15" fillId="2" borderId="0" xfId="1" applyNumberFormat="1" applyFont="1" applyFill="1" applyBorder="1" applyAlignment="1">
      <alignment vertical="center"/>
    </xf>
    <xf numFmtId="38" fontId="15" fillId="2" borderId="2" xfId="1" applyNumberFormat="1" applyFont="1" applyFill="1" applyBorder="1" applyAlignment="1">
      <alignment vertical="center" wrapText="1"/>
    </xf>
    <xf numFmtId="38" fontId="7" fillId="0" borderId="0" xfId="1" applyNumberFormat="1" applyFont="1" applyBorder="1" applyAlignment="1">
      <alignment vertical="center"/>
    </xf>
    <xf numFmtId="38" fontId="17" fillId="2" borderId="0" xfId="1" applyNumberFormat="1" applyFont="1" applyFill="1" applyBorder="1" applyAlignment="1"/>
    <xf numFmtId="38" fontId="5" fillId="0" borderId="3" xfId="1" applyNumberFormat="1" applyFont="1" applyBorder="1" applyAlignment="1">
      <alignment horizontal="left" wrapText="1"/>
    </xf>
    <xf numFmtId="38" fontId="17" fillId="2" borderId="0" xfId="1" applyNumberFormat="1" applyFont="1" applyFill="1" applyBorder="1" applyAlignment="1">
      <alignment wrapText="1"/>
    </xf>
    <xf numFmtId="38" fontId="6" fillId="0" borderId="0" xfId="1" applyNumberFormat="1" applyFont="1" applyBorder="1" applyAlignment="1">
      <alignment horizontal="right" wrapText="1"/>
    </xf>
    <xf numFmtId="38" fontId="12" fillId="2" borderId="0" xfId="1" applyNumberFormat="1" applyFont="1" applyFill="1" applyBorder="1" applyAlignment="1">
      <alignment horizontal="right" vertical="center" wrapText="1"/>
    </xf>
    <xf numFmtId="38" fontId="14" fillId="2" borderId="0" xfId="1" applyNumberFormat="1" applyFont="1" applyFill="1" applyBorder="1" applyAlignment="1">
      <alignment horizontal="right" vertical="center" wrapText="1"/>
    </xf>
    <xf numFmtId="38" fontId="15" fillId="2" borderId="2" xfId="1" applyNumberFormat="1" applyFont="1" applyFill="1" applyBorder="1" applyAlignment="1">
      <alignment horizontal="right" vertical="center" wrapText="1"/>
    </xf>
    <xf numFmtId="38" fontId="2" fillId="0" borderId="0" xfId="1" applyNumberFormat="1" applyFont="1" applyBorder="1" applyAlignment="1">
      <alignment horizontal="right" wrapText="1"/>
    </xf>
    <xf numFmtId="38" fontId="7" fillId="0" borderId="0" xfId="1" applyNumberFormat="1" applyFont="1" applyBorder="1" applyAlignment="1">
      <alignment horizontal="right" wrapText="1"/>
    </xf>
    <xf numFmtId="38" fontId="5" fillId="0" borderId="3" xfId="1" applyNumberFormat="1" applyFont="1" applyBorder="1" applyAlignment="1">
      <alignment horizontal="right" wrapText="1"/>
    </xf>
    <xf numFmtId="49" fontId="6" fillId="0" borderId="0" xfId="1" applyNumberFormat="1" applyFont="1" applyBorder="1" applyAlignment="1">
      <alignment horizontal="right" wrapText="1"/>
    </xf>
    <xf numFmtId="38" fontId="7" fillId="0" borderId="0" xfId="1" applyNumberFormat="1" applyFont="1" applyBorder="1" applyAlignment="1">
      <alignment horizontal="right" vertical="center" wrapText="1"/>
    </xf>
    <xf numFmtId="38" fontId="6" fillId="2" borderId="0" xfId="1" applyNumberFormat="1" applyFont="1" applyFill="1" applyBorder="1" applyAlignment="1">
      <alignment horizontal="right" wrapText="1"/>
    </xf>
    <xf numFmtId="0" fontId="0" fillId="0" borderId="0" xfId="0" applyAlignment="1">
      <alignment horizontal="right" wrapText="1"/>
    </xf>
    <xf numFmtId="3" fontId="6" fillId="0" borderId="0" xfId="1" applyNumberFormat="1" applyFont="1" applyBorder="1" applyAlignment="1">
      <alignment horizontal="right" wrapText="1"/>
    </xf>
    <xf numFmtId="9" fontId="6" fillId="0" borderId="0" xfId="1" applyNumberFormat="1" applyFont="1" applyBorder="1" applyAlignment="1">
      <alignment horizontal="right" wrapText="1"/>
    </xf>
    <xf numFmtId="0" fontId="6" fillId="0" borderId="0" xfId="0" applyFont="1" applyBorder="1" applyAlignment="1">
      <alignment horizontal="right" wrapText="1"/>
    </xf>
    <xf numFmtId="3" fontId="18" fillId="2" borderId="0" xfId="0" applyNumberFormat="1" applyFont="1" applyFill="1" applyBorder="1" applyAlignment="1">
      <alignment vertical="top" wrapText="1"/>
    </xf>
    <xf numFmtId="0" fontId="1" fillId="0" borderId="0" xfId="0" applyFont="1" applyBorder="1" applyAlignment="1">
      <alignment wrapText="1"/>
    </xf>
    <xf numFmtId="0" fontId="3" fillId="0" borderId="0" xfId="0" applyFont="1" applyBorder="1" applyAlignment="1">
      <alignment wrapText="1"/>
    </xf>
    <xf numFmtId="0" fontId="4" fillId="0" borderId="0" xfId="0" applyFont="1" applyBorder="1" applyAlignment="1">
      <alignment horizontal="left" vertical="center" wrapText="1"/>
    </xf>
    <xf numFmtId="166" fontId="19" fillId="2" borderId="1" xfId="1" applyNumberFormat="1" applyFont="1" applyFill="1" applyBorder="1" applyAlignment="1">
      <alignment vertical="center" wrapText="1"/>
    </xf>
    <xf numFmtId="0" fontId="8" fillId="0" borderId="0" xfId="0" applyFont="1" applyAlignment="1">
      <alignment vertical="center" wrapText="1"/>
    </xf>
    <xf numFmtId="38" fontId="21" fillId="2" borderId="0" xfId="1" applyNumberFormat="1" applyFont="1" applyFill="1" applyBorder="1" applyAlignment="1">
      <alignment vertical="center" wrapText="1"/>
    </xf>
    <xf numFmtId="49" fontId="6" fillId="0" borderId="0" xfId="1" applyNumberFormat="1" applyFont="1" applyBorder="1" applyAlignment="1">
      <alignment wrapText="1"/>
    </xf>
    <xf numFmtId="166" fontId="8" fillId="0" borderId="0" xfId="0" applyNumberFormat="1" applyFont="1" applyAlignment="1">
      <alignment vertical="center" wrapText="1"/>
    </xf>
    <xf numFmtId="0" fontId="18" fillId="2" borderId="0" xfId="0" applyFont="1" applyFill="1" applyBorder="1" applyAlignment="1">
      <alignment horizontal="center" vertical="center" wrapText="1"/>
    </xf>
    <xf numFmtId="3" fontId="18" fillId="2" borderId="0" xfId="0" applyNumberFormat="1" applyFont="1" applyFill="1" applyBorder="1" applyAlignment="1">
      <alignment vertical="center" wrapText="1"/>
    </xf>
    <xf numFmtId="3" fontId="18" fillId="2" borderId="0" xfId="0" applyNumberFormat="1" applyFont="1" applyFill="1" applyBorder="1" applyAlignment="1">
      <alignment horizontal="right" vertical="center" wrapText="1"/>
    </xf>
    <xf numFmtId="164" fontId="5" fillId="0" borderId="0" xfId="1" applyNumberFormat="1" applyFont="1" applyBorder="1" applyAlignment="1">
      <alignment horizontal="right" wrapText="1"/>
    </xf>
    <xf numFmtId="164" fontId="5" fillId="2" borderId="0" xfId="1" applyNumberFormat="1" applyFont="1" applyFill="1" applyBorder="1" applyAlignment="1">
      <alignment horizontal="right" wrapText="1"/>
    </xf>
    <xf numFmtId="0" fontId="18" fillId="2" borderId="0" xfId="0" applyFont="1" applyFill="1" applyBorder="1" applyAlignment="1">
      <alignment wrapText="1"/>
    </xf>
    <xf numFmtId="0" fontId="18" fillId="2" borderId="0" xfId="0" applyFont="1" applyFill="1" applyBorder="1" applyAlignment="1">
      <alignment horizontal="left" wrapText="1"/>
    </xf>
    <xf numFmtId="0" fontId="22" fillId="2" borderId="0" xfId="0" applyFont="1" applyFill="1" applyBorder="1" applyAlignment="1">
      <alignment wrapText="1"/>
    </xf>
    <xf numFmtId="0" fontId="24" fillId="2" borderId="0" xfId="0" applyFont="1" applyFill="1" applyBorder="1" applyAlignment="1">
      <alignment wrapText="1"/>
    </xf>
    <xf numFmtId="15" fontId="18" fillId="3" borderId="0" xfId="0" applyNumberFormat="1" applyFont="1" applyFill="1" applyBorder="1" applyAlignment="1">
      <alignment horizontal="center" vertical="center" wrapText="1"/>
    </xf>
    <xf numFmtId="0" fontId="18" fillId="3" borderId="0" xfId="0" applyFont="1" applyFill="1" applyBorder="1" applyAlignment="1">
      <alignment horizontal="left" vertical="top"/>
    </xf>
    <xf numFmtId="38" fontId="26" fillId="2" borderId="8" xfId="1" applyNumberFormat="1" applyFont="1" applyFill="1" applyBorder="1" applyAlignment="1"/>
    <xf numFmtId="38" fontId="17" fillId="2" borderId="8" xfId="1" applyNumberFormat="1" applyFont="1" applyFill="1" applyBorder="1" applyAlignment="1"/>
    <xf numFmtId="38" fontId="17" fillId="2" borderId="8" xfId="1" applyNumberFormat="1" applyFont="1" applyFill="1" applyBorder="1" applyAlignment="1">
      <alignment horizontal="right"/>
    </xf>
    <xf numFmtId="38" fontId="7" fillId="0" borderId="0" xfId="1" applyNumberFormat="1" applyFont="1" applyBorder="1" applyAlignment="1">
      <alignment vertical="center" wrapText="1"/>
    </xf>
    <xf numFmtId="0" fontId="0" fillId="0" borderId="0" xfId="0" applyBorder="1" applyAlignment="1">
      <alignment horizontal="left" vertical="center" wrapText="1"/>
    </xf>
    <xf numFmtId="0" fontId="1" fillId="0" borderId="0" xfId="0" applyFont="1" applyAlignment="1">
      <alignment horizontal="left" vertical="center" wrapText="1"/>
    </xf>
    <xf numFmtId="0" fontId="3" fillId="0" borderId="0" xfId="0" applyFont="1" applyAlignment="1">
      <alignment horizontal="left" vertical="center" wrapText="1"/>
    </xf>
    <xf numFmtId="0" fontId="0" fillId="0" borderId="0" xfId="0" applyAlignment="1">
      <alignment horizontal="left" vertical="center" wrapText="1"/>
    </xf>
    <xf numFmtId="38" fontId="9" fillId="0" borderId="0" xfId="1" applyNumberFormat="1" applyFont="1" applyBorder="1" applyAlignment="1">
      <alignment vertical="center" wrapText="1"/>
    </xf>
    <xf numFmtId="164" fontId="5" fillId="0" borderId="0" xfId="1" applyNumberFormat="1" applyFont="1" applyBorder="1" applyAlignment="1">
      <alignment vertical="center" wrapText="1"/>
    </xf>
    <xf numFmtId="38" fontId="25" fillId="2" borderId="0" xfId="1" applyNumberFormat="1" applyFont="1" applyFill="1" applyBorder="1" applyAlignment="1">
      <alignment vertical="center" wrapText="1"/>
    </xf>
    <xf numFmtId="0" fontId="22" fillId="2" borderId="0" xfId="0" applyFont="1" applyFill="1" applyBorder="1" applyAlignment="1">
      <alignment horizontal="left" vertical="center" wrapText="1"/>
    </xf>
    <xf numFmtId="0" fontId="18" fillId="2" borderId="0" xfId="0" applyFont="1" applyFill="1" applyBorder="1" applyAlignment="1">
      <alignment horizontal="left" vertical="top" wrapText="1"/>
    </xf>
    <xf numFmtId="38" fontId="5" fillId="0" borderId="0" xfId="1" applyNumberFormat="1" applyFont="1" applyBorder="1" applyAlignment="1">
      <alignment horizontal="center" wrapText="1"/>
    </xf>
    <xf numFmtId="38" fontId="5" fillId="0" borderId="4" xfId="1" applyNumberFormat="1" applyFont="1" applyBorder="1" applyAlignment="1">
      <alignment horizontal="center" vertical="center" wrapText="1"/>
    </xf>
    <xf numFmtId="49" fontId="6" fillId="0" borderId="0" xfId="1" applyNumberFormat="1" applyFont="1" applyBorder="1" applyAlignment="1">
      <alignment horizontal="left" wrapText="1"/>
    </xf>
    <xf numFmtId="38" fontId="5" fillId="0" borderId="0" xfId="1" applyNumberFormat="1" applyFont="1" applyBorder="1" applyAlignment="1">
      <alignment horizontal="right" wrapText="1"/>
    </xf>
    <xf numFmtId="38" fontId="7" fillId="0" borderId="0" xfId="1" applyNumberFormat="1" applyFont="1" applyBorder="1" applyAlignment="1">
      <alignment horizontal="left" vertical="center" wrapText="1"/>
    </xf>
    <xf numFmtId="38" fontId="16" fillId="2" borderId="0" xfId="1" applyNumberFormat="1" applyFont="1" applyFill="1" applyBorder="1" applyAlignment="1">
      <alignment horizontal="left" vertical="center" wrapText="1"/>
    </xf>
    <xf numFmtId="38" fontId="9" fillId="0" borderId="0" xfId="1" applyNumberFormat="1" applyFont="1" applyBorder="1" applyAlignment="1">
      <alignment horizontal="left" vertical="center" wrapText="1"/>
    </xf>
    <xf numFmtId="0" fontId="18" fillId="2" borderId="0" xfId="0" applyFont="1" applyFill="1" applyBorder="1" applyAlignment="1">
      <alignment horizontal="left" vertical="center" wrapText="1"/>
    </xf>
    <xf numFmtId="38" fontId="15" fillId="2" borderId="0" xfId="1" applyNumberFormat="1" applyFont="1" applyFill="1" applyBorder="1" applyAlignment="1">
      <alignment horizontal="left" vertical="center" wrapText="1"/>
    </xf>
    <xf numFmtId="38" fontId="33" fillId="2" borderId="8" xfId="1" applyNumberFormat="1" applyFont="1" applyFill="1" applyBorder="1" applyAlignment="1"/>
    <xf numFmtId="0" fontId="32" fillId="2" borderId="0" xfId="0" applyFont="1" applyFill="1" applyBorder="1" applyAlignment="1">
      <alignment vertical="center" wrapText="1"/>
    </xf>
    <xf numFmtId="9" fontId="2" fillId="0" borderId="0" xfId="2" applyFont="1" applyBorder="1" applyAlignment="1">
      <alignment horizontal="center" vertical="top" wrapText="1"/>
    </xf>
    <xf numFmtId="9" fontId="11" fillId="2" borderId="0" xfId="2" applyFont="1" applyFill="1" applyBorder="1" applyAlignment="1">
      <alignment horizontal="left" vertical="center" wrapText="1"/>
    </xf>
    <xf numFmtId="9" fontId="34" fillId="2" borderId="0" xfId="2" applyFont="1" applyFill="1" applyBorder="1" applyAlignment="1">
      <alignment vertical="center" wrapText="1"/>
    </xf>
    <xf numFmtId="9" fontId="34" fillId="2" borderId="0" xfId="2" applyFont="1" applyFill="1" applyBorder="1" applyAlignment="1">
      <alignment horizontal="center" vertical="center" wrapText="1"/>
    </xf>
    <xf numFmtId="9" fontId="35" fillId="2" borderId="0" xfId="2" applyFont="1" applyFill="1" applyBorder="1" applyAlignment="1">
      <alignment horizontal="center" vertical="center" wrapText="1"/>
    </xf>
    <xf numFmtId="9" fontId="36" fillId="2" borderId="0" xfId="2" applyFont="1" applyFill="1" applyBorder="1" applyAlignment="1">
      <alignment horizontal="left" vertical="center" wrapText="1"/>
    </xf>
    <xf numFmtId="9" fontId="10" fillId="2" borderId="0" xfId="2" applyFont="1" applyFill="1" applyBorder="1" applyAlignment="1">
      <alignment horizontal="left" vertical="top" wrapText="1"/>
    </xf>
    <xf numFmtId="9" fontId="10" fillId="2" borderId="0" xfId="2" applyFont="1" applyFill="1" applyBorder="1" applyAlignment="1">
      <alignment vertical="top" wrapText="1"/>
    </xf>
    <xf numFmtId="9" fontId="10" fillId="2" borderId="0" xfId="2" applyFont="1" applyFill="1" applyBorder="1" applyAlignment="1">
      <alignment horizontal="center" vertical="center" wrapText="1"/>
    </xf>
    <xf numFmtId="9" fontId="10" fillId="2" borderId="0" xfId="2" applyFont="1" applyFill="1" applyBorder="1" applyAlignment="1">
      <alignment vertical="center"/>
    </xf>
    <xf numFmtId="9" fontId="1" fillId="0" borderId="0" xfId="2" applyFont="1" applyAlignment="1">
      <alignment wrapText="1"/>
    </xf>
    <xf numFmtId="9" fontId="10" fillId="2" borderId="0" xfId="2" applyFont="1" applyFill="1" applyBorder="1" applyAlignment="1">
      <alignment horizontal="left" vertical="center" wrapText="1"/>
    </xf>
    <xf numFmtId="9" fontId="22" fillId="2" borderId="0" xfId="2" applyFont="1" applyFill="1" applyBorder="1" applyAlignment="1">
      <alignment wrapText="1"/>
    </xf>
    <xf numFmtId="9" fontId="11" fillId="2" borderId="0" xfId="2" applyFont="1" applyFill="1" applyBorder="1" applyAlignment="1">
      <alignment horizontal="right" vertical="center" wrapText="1"/>
    </xf>
    <xf numFmtId="0" fontId="18" fillId="2" borderId="0" xfId="0" applyFont="1" applyFill="1" applyBorder="1" applyAlignment="1">
      <alignment horizontal="left" vertical="top" wrapText="1"/>
    </xf>
    <xf numFmtId="37" fontId="0" fillId="0" borderId="0" xfId="0" applyNumberFormat="1" applyBorder="1" applyAlignment="1">
      <alignment wrapText="1"/>
    </xf>
    <xf numFmtId="167" fontId="13" fillId="2" borderId="0" xfId="1" applyNumberFormat="1" applyFont="1" applyFill="1" applyBorder="1" applyAlignment="1">
      <alignment vertical="center" wrapText="1"/>
    </xf>
    <xf numFmtId="167" fontId="13" fillId="2" borderId="0" xfId="1" applyNumberFormat="1" applyFont="1" applyFill="1" applyBorder="1" applyAlignment="1">
      <alignment horizontal="center" vertical="center" wrapText="1"/>
    </xf>
    <xf numFmtId="167" fontId="14" fillId="2" borderId="0" xfId="1" applyNumberFormat="1" applyFont="1" applyFill="1" applyBorder="1" applyAlignment="1">
      <alignment horizontal="center" vertical="center" wrapText="1"/>
    </xf>
    <xf numFmtId="167" fontId="22" fillId="2" borderId="0" xfId="0" applyNumberFormat="1" applyFont="1" applyFill="1" applyBorder="1" applyAlignment="1">
      <alignment horizontal="left" vertical="center" wrapText="1"/>
    </xf>
    <xf numFmtId="167" fontId="18" fillId="2" borderId="0" xfId="0" applyNumberFormat="1" applyFont="1" applyFill="1" applyBorder="1" applyAlignment="1">
      <alignment horizontal="left" vertical="top" wrapText="1"/>
    </xf>
    <xf numFmtId="167" fontId="10" fillId="2" borderId="0" xfId="1" applyNumberFormat="1" applyFont="1" applyFill="1" applyBorder="1" applyAlignment="1">
      <alignment horizontal="center" vertical="top" wrapText="1"/>
    </xf>
    <xf numFmtId="167" fontId="18" fillId="2" borderId="0" xfId="0" applyNumberFormat="1" applyFont="1" applyFill="1" applyBorder="1" applyAlignment="1">
      <alignment vertical="top" wrapText="1"/>
    </xf>
    <xf numFmtId="167" fontId="0" fillId="0" borderId="0" xfId="0" applyNumberFormat="1" applyBorder="1" applyAlignment="1">
      <alignment wrapText="1"/>
    </xf>
    <xf numFmtId="167" fontId="8" fillId="0" borderId="0" xfId="0" applyNumberFormat="1" applyFont="1" applyAlignment="1">
      <alignment vertical="center" wrapText="1"/>
    </xf>
    <xf numFmtId="38" fontId="15" fillId="4" borderId="0" xfId="1" applyNumberFormat="1" applyFont="1" applyFill="1" applyBorder="1" applyAlignment="1">
      <alignment horizontal="center" vertical="center" wrapText="1"/>
    </xf>
    <xf numFmtId="9" fontId="10" fillId="4" borderId="0" xfId="2" applyFont="1" applyFill="1" applyBorder="1" applyAlignment="1">
      <alignment horizontal="center" vertical="center" wrapText="1"/>
    </xf>
    <xf numFmtId="167" fontId="15" fillId="4" borderId="0" xfId="1" applyNumberFormat="1" applyFont="1" applyFill="1" applyBorder="1" applyAlignment="1">
      <alignment horizontal="center" vertical="center" wrapText="1"/>
    </xf>
    <xf numFmtId="38" fontId="15" fillId="4" borderId="2" xfId="1" applyNumberFormat="1" applyFont="1" applyFill="1" applyBorder="1" applyAlignment="1">
      <alignment vertical="center" wrapText="1"/>
    </xf>
    <xf numFmtId="9" fontId="10" fillId="4" borderId="0" xfId="2" applyFont="1" applyFill="1" applyBorder="1" applyAlignment="1">
      <alignment vertical="center"/>
    </xf>
    <xf numFmtId="167" fontId="15" fillId="4" borderId="2" xfId="1" applyNumberFormat="1" applyFont="1" applyFill="1" applyBorder="1" applyAlignment="1">
      <alignment vertical="center" wrapText="1"/>
    </xf>
    <xf numFmtId="38" fontId="2" fillId="4" borderId="0" xfId="1" applyNumberFormat="1" applyFont="1" applyFill="1" applyBorder="1" applyAlignment="1">
      <alignment horizontal="center" vertical="top" wrapText="1"/>
    </xf>
    <xf numFmtId="9" fontId="2" fillId="4" borderId="0" xfId="2" applyFont="1" applyFill="1" applyBorder="1" applyAlignment="1">
      <alignment horizontal="center" vertical="top" wrapText="1"/>
    </xf>
    <xf numFmtId="167" fontId="2" fillId="4" borderId="0" xfId="1" applyNumberFormat="1" applyFont="1" applyFill="1" applyBorder="1" applyAlignment="1">
      <alignment horizontal="center" vertical="top" wrapText="1"/>
    </xf>
    <xf numFmtId="166" fontId="16" fillId="4" borderId="0" xfId="1" applyNumberFormat="1" applyFont="1" applyFill="1" applyBorder="1" applyAlignment="1">
      <alignment vertical="center" wrapText="1"/>
    </xf>
    <xf numFmtId="9" fontId="11" fillId="4" borderId="0" xfId="2" applyFont="1" applyFill="1" applyBorder="1" applyAlignment="1">
      <alignment horizontal="left" vertical="center" wrapText="1"/>
    </xf>
    <xf numFmtId="167" fontId="16" fillId="4" borderId="0" xfId="1" applyNumberFormat="1" applyFont="1" applyFill="1" applyBorder="1" applyAlignment="1">
      <alignment vertical="center" wrapText="1"/>
    </xf>
    <xf numFmtId="38" fontId="7" fillId="4" borderId="0" xfId="1" applyNumberFormat="1" applyFont="1" applyFill="1" applyBorder="1" applyAlignment="1">
      <alignment vertical="center"/>
    </xf>
    <xf numFmtId="167" fontId="7" fillId="4" borderId="0" xfId="1" applyNumberFormat="1" applyFont="1" applyFill="1" applyBorder="1" applyAlignment="1">
      <alignment vertical="center"/>
    </xf>
    <xf numFmtId="164" fontId="5" fillId="4" borderId="0" xfId="1" applyNumberFormat="1" applyFont="1" applyFill="1" applyBorder="1" applyAlignment="1">
      <alignment wrapText="1"/>
    </xf>
    <xf numFmtId="167" fontId="5" fillId="4" borderId="0" xfId="1" applyNumberFormat="1" applyFont="1" applyFill="1" applyBorder="1" applyAlignment="1">
      <alignment wrapText="1"/>
    </xf>
    <xf numFmtId="164" fontId="5" fillId="4" borderId="0" xfId="1" applyNumberFormat="1" applyFont="1" applyFill="1" applyBorder="1" applyAlignment="1">
      <alignment horizontal="right" wrapText="1"/>
    </xf>
    <xf numFmtId="167" fontId="5" fillId="4" borderId="0" xfId="1" applyNumberFormat="1" applyFont="1" applyFill="1" applyBorder="1" applyAlignment="1">
      <alignment horizontal="right" wrapText="1"/>
    </xf>
    <xf numFmtId="38" fontId="7" fillId="4" borderId="0" xfId="1" applyNumberFormat="1" applyFont="1" applyFill="1" applyBorder="1" applyAlignment="1">
      <alignment vertical="center" wrapText="1"/>
    </xf>
    <xf numFmtId="167" fontId="7" fillId="4" borderId="0" xfId="1" applyNumberFormat="1" applyFont="1" applyFill="1" applyBorder="1" applyAlignment="1">
      <alignment vertical="center" wrapText="1"/>
    </xf>
    <xf numFmtId="38" fontId="7" fillId="4" borderId="0" xfId="1" applyNumberFormat="1" applyFont="1" applyFill="1" applyBorder="1" applyAlignment="1">
      <alignment horizontal="left" vertical="center" wrapText="1"/>
    </xf>
    <xf numFmtId="167" fontId="7" fillId="4" borderId="0" xfId="1" applyNumberFormat="1" applyFont="1" applyFill="1" applyBorder="1" applyAlignment="1">
      <alignment horizontal="left" vertical="center" wrapText="1"/>
    </xf>
    <xf numFmtId="38" fontId="5" fillId="4" borderId="0" xfId="1" applyNumberFormat="1" applyFont="1" applyFill="1" applyBorder="1" applyAlignment="1">
      <alignment horizontal="center" vertical="center" wrapText="1"/>
    </xf>
    <xf numFmtId="167" fontId="5" fillId="4" borderId="0" xfId="1" applyNumberFormat="1" applyFont="1" applyFill="1" applyBorder="1" applyAlignment="1">
      <alignment horizontal="center" vertical="center" wrapText="1"/>
    </xf>
    <xf numFmtId="38" fontId="9" fillId="4" borderId="0" xfId="1" applyNumberFormat="1" applyFont="1" applyFill="1" applyBorder="1" applyAlignment="1">
      <alignment horizontal="left" vertical="center" wrapText="1"/>
    </xf>
    <xf numFmtId="167" fontId="9" fillId="4" borderId="0" xfId="1" applyNumberFormat="1" applyFont="1" applyFill="1" applyBorder="1" applyAlignment="1">
      <alignment horizontal="left" vertical="center" wrapText="1"/>
    </xf>
    <xf numFmtId="38" fontId="9" fillId="4" borderId="0" xfId="1" applyNumberFormat="1" applyFont="1" applyFill="1" applyBorder="1" applyAlignment="1">
      <alignment vertical="center" wrapText="1"/>
    </xf>
    <xf numFmtId="167" fontId="9" fillId="4" borderId="0" xfId="1" applyNumberFormat="1" applyFont="1" applyFill="1" applyBorder="1" applyAlignment="1">
      <alignment vertical="center" wrapText="1"/>
    </xf>
    <xf numFmtId="0" fontId="0" fillId="4" borderId="0" xfId="0" applyFill="1" applyBorder="1" applyAlignment="1">
      <alignment wrapText="1"/>
    </xf>
    <xf numFmtId="167" fontId="0" fillId="4" borderId="0" xfId="0" applyNumberFormat="1" applyFill="1" applyBorder="1" applyAlignment="1">
      <alignment wrapText="1"/>
    </xf>
    <xf numFmtId="166" fontId="19" fillId="4" borderId="1" xfId="1" applyNumberFormat="1" applyFont="1" applyFill="1" applyBorder="1" applyAlignment="1">
      <alignment vertical="center" wrapText="1"/>
    </xf>
    <xf numFmtId="167" fontId="19" fillId="4" borderId="1" xfId="1" applyNumberFormat="1" applyFont="1" applyFill="1" applyBorder="1" applyAlignment="1">
      <alignment vertical="center" wrapText="1"/>
    </xf>
    <xf numFmtId="38" fontId="29" fillId="2" borderId="0" xfId="1" applyNumberFormat="1" applyFont="1" applyFill="1" applyBorder="1" applyAlignment="1">
      <alignment vertical="center" wrapText="1"/>
    </xf>
    <xf numFmtId="9" fontId="10" fillId="2" borderId="10" xfId="2" applyFont="1" applyFill="1" applyBorder="1" applyAlignment="1">
      <alignment horizontal="left" vertical="top" wrapText="1"/>
    </xf>
    <xf numFmtId="37" fontId="18" fillId="2" borderId="10" xfId="0" applyNumberFormat="1" applyFont="1" applyFill="1" applyBorder="1" applyAlignment="1">
      <alignment horizontal="left" vertical="top" wrapText="1"/>
    </xf>
    <xf numFmtId="9" fontId="10" fillId="2" borderId="10" xfId="2" applyFont="1" applyFill="1" applyBorder="1" applyAlignment="1">
      <alignment horizontal="left" vertical="center" wrapText="1"/>
    </xf>
    <xf numFmtId="38" fontId="10" fillId="2" borderId="10" xfId="1" applyNumberFormat="1" applyFont="1" applyFill="1" applyBorder="1" applyAlignment="1">
      <alignment horizontal="center" vertical="top" wrapText="1"/>
    </xf>
    <xf numFmtId="37" fontId="10" fillId="2" borderId="10" xfId="1" applyNumberFormat="1" applyFont="1" applyFill="1" applyBorder="1" applyAlignment="1">
      <alignment horizontal="center" vertical="top" wrapText="1"/>
    </xf>
    <xf numFmtId="0" fontId="18" fillId="2" borderId="10" xfId="0" applyFont="1" applyFill="1" applyBorder="1" applyAlignment="1">
      <alignment horizontal="left" wrapText="1"/>
    </xf>
    <xf numFmtId="0" fontId="22" fillId="2" borderId="10" xfId="0" applyFont="1" applyFill="1" applyBorder="1" applyAlignment="1">
      <alignment horizontal="left" wrapText="1"/>
    </xf>
    <xf numFmtId="0" fontId="18" fillId="2" borderId="10" xfId="0" applyFont="1" applyFill="1" applyBorder="1" applyAlignment="1">
      <alignment horizontal="left" vertical="center" wrapText="1"/>
    </xf>
    <xf numFmtId="9" fontId="10" fillId="2" borderId="10" xfId="2" applyFont="1" applyFill="1" applyBorder="1" applyAlignment="1">
      <alignment vertical="top" wrapText="1"/>
    </xf>
    <xf numFmtId="15" fontId="18" fillId="3" borderId="10" xfId="0" applyNumberFormat="1" applyFont="1" applyFill="1" applyBorder="1" applyAlignment="1">
      <alignment horizontal="center" vertical="center" wrapText="1"/>
    </xf>
    <xf numFmtId="0" fontId="18" fillId="2" borderId="10" xfId="0" applyFont="1" applyFill="1" applyBorder="1" applyAlignment="1">
      <alignment horizontal="center" vertical="center" wrapText="1"/>
    </xf>
    <xf numFmtId="3" fontId="18" fillId="2" borderId="10" xfId="0" applyNumberFormat="1" applyFont="1" applyFill="1" applyBorder="1" applyAlignment="1">
      <alignment horizontal="left" vertical="center" wrapText="1"/>
    </xf>
    <xf numFmtId="3" fontId="18" fillId="2" borderId="10" xfId="0" applyNumberFormat="1" applyFont="1" applyFill="1" applyBorder="1" applyAlignment="1">
      <alignment vertical="top" wrapText="1"/>
    </xf>
    <xf numFmtId="37" fontId="18" fillId="2" borderId="10" xfId="0" applyNumberFormat="1" applyFont="1" applyFill="1" applyBorder="1" applyAlignment="1">
      <alignment vertical="top" wrapText="1"/>
    </xf>
    <xf numFmtId="166" fontId="16" fillId="2" borderId="10" xfId="1" applyNumberFormat="1" applyFont="1" applyFill="1" applyBorder="1" applyAlignment="1">
      <alignment vertical="center" wrapText="1"/>
    </xf>
    <xf numFmtId="166" fontId="16" fillId="4" borderId="10" xfId="1" applyNumberFormat="1" applyFont="1" applyFill="1" applyBorder="1" applyAlignment="1">
      <alignment vertical="center" wrapText="1"/>
    </xf>
    <xf numFmtId="167" fontId="16" fillId="4" borderId="10" xfId="1" applyNumberFormat="1" applyFont="1" applyFill="1" applyBorder="1" applyAlignment="1">
      <alignment vertical="center" wrapText="1"/>
    </xf>
    <xf numFmtId="38" fontId="5" fillId="0" borderId="10" xfId="1" applyNumberFormat="1" applyFont="1" applyBorder="1" applyAlignment="1">
      <alignment horizontal="center" vertical="center" wrapText="1"/>
    </xf>
    <xf numFmtId="38" fontId="37" fillId="0" borderId="10" xfId="1" applyNumberFormat="1" applyFont="1" applyBorder="1" applyAlignment="1">
      <alignment horizontal="left" wrapText="1"/>
    </xf>
    <xf numFmtId="49" fontId="6" fillId="0" borderId="10" xfId="1" applyNumberFormat="1" applyFont="1" applyBorder="1" applyAlignment="1">
      <alignment horizontal="right" wrapText="1"/>
    </xf>
    <xf numFmtId="38" fontId="6" fillId="0" borderId="10" xfId="1" applyNumberFormat="1" applyFont="1" applyBorder="1" applyAlignment="1">
      <alignment horizontal="right" wrapText="1"/>
    </xf>
    <xf numFmtId="38" fontId="6" fillId="0" borderId="10" xfId="1" applyNumberFormat="1" applyFont="1" applyBorder="1" applyAlignment="1">
      <alignment horizontal="left" wrapText="1"/>
    </xf>
    <xf numFmtId="3" fontId="6" fillId="0" borderId="10" xfId="1" applyNumberFormat="1" applyFont="1" applyBorder="1" applyAlignment="1">
      <alignment horizontal="right" wrapText="1"/>
    </xf>
    <xf numFmtId="9" fontId="6" fillId="0" borderId="10" xfId="1" applyNumberFormat="1" applyFont="1" applyBorder="1" applyAlignment="1">
      <alignment horizontal="right" wrapText="1"/>
    </xf>
    <xf numFmtId="164" fontId="5" fillId="2" borderId="10" xfId="1" applyNumberFormat="1" applyFont="1" applyFill="1" applyBorder="1" applyAlignment="1">
      <alignment horizontal="right" wrapText="1"/>
    </xf>
    <xf numFmtId="167" fontId="5" fillId="4" borderId="10" xfId="1" applyNumberFormat="1" applyFont="1" applyFill="1" applyBorder="1" applyAlignment="1">
      <alignment horizontal="right" wrapText="1"/>
    </xf>
    <xf numFmtId="38" fontId="5" fillId="0" borderId="10" xfId="1" applyNumberFormat="1" applyFont="1" applyBorder="1" applyAlignment="1">
      <alignment wrapText="1"/>
    </xf>
    <xf numFmtId="38" fontId="6" fillId="0" borderId="10" xfId="1" applyNumberFormat="1" applyFont="1" applyBorder="1" applyAlignment="1">
      <alignment horizontal="center" vertical="center" wrapText="1"/>
    </xf>
    <xf numFmtId="38" fontId="6" fillId="0" borderId="10" xfId="1" applyNumberFormat="1" applyFont="1" applyBorder="1" applyAlignment="1">
      <alignment wrapText="1"/>
    </xf>
    <xf numFmtId="166" fontId="19" fillId="2" borderId="10" xfId="1" applyNumberFormat="1" applyFont="1" applyFill="1" applyBorder="1" applyAlignment="1">
      <alignment vertical="center" wrapText="1"/>
    </xf>
    <xf numFmtId="167" fontId="19" fillId="4" borderId="10" xfId="1" applyNumberFormat="1" applyFont="1" applyFill="1" applyBorder="1" applyAlignment="1">
      <alignment vertical="center" wrapText="1"/>
    </xf>
    <xf numFmtId="38" fontId="38" fillId="0" borderId="10" xfId="1" applyNumberFormat="1" applyFont="1" applyBorder="1" applyAlignment="1">
      <alignment horizontal="right" vertical="center" wrapText="1"/>
    </xf>
    <xf numFmtId="38" fontId="18" fillId="2" borderId="10" xfId="1" applyNumberFormat="1" applyFont="1" applyFill="1" applyBorder="1" applyAlignment="1">
      <alignment horizontal="center" vertical="center" wrapText="1"/>
    </xf>
    <xf numFmtId="38" fontId="18" fillId="4" borderId="10" xfId="1" applyNumberFormat="1" applyFont="1" applyFill="1" applyBorder="1" applyAlignment="1">
      <alignment horizontal="center" vertical="center" wrapText="1"/>
    </xf>
    <xf numFmtId="167" fontId="18" fillId="4" borderId="10" xfId="1" applyNumberFormat="1" applyFont="1" applyFill="1" applyBorder="1" applyAlignment="1">
      <alignment horizontal="center" vertical="center" wrapText="1"/>
    </xf>
    <xf numFmtId="38" fontId="37" fillId="5" borderId="10" xfId="1" applyNumberFormat="1" applyFont="1" applyFill="1" applyBorder="1" applyAlignment="1">
      <alignment horizontal="left" wrapText="1"/>
    </xf>
    <xf numFmtId="49" fontId="6" fillId="5" borderId="10" xfId="1" applyNumberFormat="1" applyFont="1" applyFill="1" applyBorder="1" applyAlignment="1">
      <alignment horizontal="left" wrapText="1"/>
    </xf>
    <xf numFmtId="49" fontId="6" fillId="5" borderId="10" xfId="1" applyNumberFormat="1" applyFont="1" applyFill="1" applyBorder="1" applyAlignment="1">
      <alignment horizontal="right" wrapText="1"/>
    </xf>
    <xf numFmtId="38" fontId="6" fillId="5" borderId="10" xfId="1" applyNumberFormat="1" applyFont="1" applyFill="1" applyBorder="1" applyAlignment="1">
      <alignment horizontal="right" wrapText="1"/>
    </xf>
    <xf numFmtId="38" fontId="6" fillId="5" borderId="10" xfId="1" applyNumberFormat="1" applyFont="1" applyFill="1" applyBorder="1" applyAlignment="1">
      <alignment horizontal="left" wrapText="1"/>
    </xf>
    <xf numFmtId="3" fontId="6" fillId="5" borderId="10" xfId="1" applyNumberFormat="1" applyFont="1" applyFill="1" applyBorder="1" applyAlignment="1">
      <alignment horizontal="right" wrapText="1"/>
    </xf>
    <xf numFmtId="9" fontId="6" fillId="5" borderId="10" xfId="1" applyNumberFormat="1" applyFont="1" applyFill="1" applyBorder="1" applyAlignment="1">
      <alignment horizontal="right" wrapText="1"/>
    </xf>
    <xf numFmtId="164" fontId="5" fillId="5" borderId="10" xfId="1" applyNumberFormat="1" applyFont="1" applyFill="1" applyBorder="1" applyAlignment="1">
      <alignment horizontal="right" wrapText="1"/>
    </xf>
    <xf numFmtId="38" fontId="39" fillId="2" borderId="10" xfId="1" applyNumberFormat="1" applyFont="1" applyFill="1" applyBorder="1" applyAlignment="1">
      <alignment horizontal="center" vertical="center" wrapText="1"/>
    </xf>
    <xf numFmtId="166" fontId="40" fillId="2" borderId="10" xfId="1" applyNumberFormat="1" applyFont="1" applyFill="1" applyBorder="1" applyAlignment="1">
      <alignment vertical="center" wrapText="1"/>
    </xf>
    <xf numFmtId="164" fontId="41" fillId="5" borderId="10" xfId="1" applyNumberFormat="1" applyFont="1" applyFill="1" applyBorder="1" applyAlignment="1">
      <alignment horizontal="right" wrapText="1"/>
    </xf>
    <xf numFmtId="164" fontId="41" fillId="2" borderId="10" xfId="1" applyNumberFormat="1" applyFont="1" applyFill="1" applyBorder="1" applyAlignment="1">
      <alignment horizontal="right" wrapText="1"/>
    </xf>
    <xf numFmtId="166" fontId="42" fillId="2" borderId="10" xfId="1" applyNumberFormat="1" applyFont="1" applyFill="1" applyBorder="1" applyAlignment="1">
      <alignment vertical="center" wrapText="1"/>
    </xf>
    <xf numFmtId="0" fontId="39" fillId="2" borderId="10" xfId="0" applyFont="1" applyFill="1" applyBorder="1" applyAlignment="1">
      <alignment horizontal="left" vertical="top" wrapText="1"/>
    </xf>
    <xf numFmtId="38" fontId="43" fillId="2" borderId="10" xfId="1" applyNumberFormat="1" applyFont="1" applyFill="1" applyBorder="1" applyAlignment="1">
      <alignment horizontal="center" vertical="top" wrapText="1"/>
    </xf>
    <xf numFmtId="3" fontId="39" fillId="2" borderId="10" xfId="0" applyNumberFormat="1" applyFont="1" applyFill="1" applyBorder="1" applyAlignment="1">
      <alignment vertical="top" wrapText="1"/>
    </xf>
    <xf numFmtId="168" fontId="10" fillId="2" borderId="10" xfId="2" applyNumberFormat="1" applyFont="1" applyFill="1" applyBorder="1" applyAlignment="1">
      <alignment vertical="top" wrapText="1"/>
    </xf>
    <xf numFmtId="9" fontId="10" fillId="2" borderId="10" xfId="2" applyFont="1" applyFill="1" applyBorder="1" applyAlignment="1">
      <alignment horizontal="right" vertical="top" wrapText="1"/>
    </xf>
    <xf numFmtId="9" fontId="18" fillId="6" borderId="10" xfId="2" applyFont="1" applyFill="1" applyBorder="1" applyAlignment="1">
      <alignment horizontal="center" vertical="center" wrapText="1"/>
    </xf>
    <xf numFmtId="166" fontId="16" fillId="6" borderId="10" xfId="1" applyNumberFormat="1" applyFont="1" applyFill="1" applyBorder="1" applyAlignment="1">
      <alignment vertical="center" wrapText="1"/>
    </xf>
    <xf numFmtId="9" fontId="11" fillId="6" borderId="10" xfId="2" applyFont="1" applyFill="1" applyBorder="1" applyAlignment="1">
      <alignment horizontal="left" vertical="center" wrapText="1"/>
    </xf>
    <xf numFmtId="164" fontId="5" fillId="6" borderId="10" xfId="1" applyNumberFormat="1" applyFont="1" applyFill="1" applyBorder="1" applyAlignment="1">
      <alignment horizontal="right" wrapText="1"/>
    </xf>
    <xf numFmtId="38" fontId="18" fillId="6" borderId="10" xfId="1" applyNumberFormat="1" applyFont="1" applyFill="1" applyBorder="1" applyAlignment="1">
      <alignment horizontal="center" vertical="center" wrapText="1"/>
    </xf>
    <xf numFmtId="167" fontId="16" fillId="6" borderId="10" xfId="1" applyNumberFormat="1" applyFont="1" applyFill="1" applyBorder="1" applyAlignment="1">
      <alignment vertical="center" wrapText="1"/>
    </xf>
    <xf numFmtId="167" fontId="5" fillId="6" borderId="10" xfId="1" applyNumberFormat="1" applyFont="1" applyFill="1" applyBorder="1" applyAlignment="1">
      <alignment horizontal="right" wrapText="1"/>
    </xf>
    <xf numFmtId="167" fontId="19" fillId="6" borderId="10" xfId="1" applyNumberFormat="1" applyFont="1" applyFill="1" applyBorder="1" applyAlignment="1">
      <alignment vertical="center" wrapText="1"/>
    </xf>
    <xf numFmtId="0" fontId="44" fillId="2" borderId="10" xfId="0" applyFont="1" applyFill="1" applyBorder="1" applyAlignment="1">
      <alignment horizontal="left" vertical="top" wrapText="1"/>
    </xf>
    <xf numFmtId="0" fontId="18" fillId="2" borderId="10" xfId="0" applyFont="1" applyFill="1" applyBorder="1" applyAlignment="1">
      <alignment horizontal="left" vertical="top" wrapText="1"/>
    </xf>
    <xf numFmtId="49" fontId="6" fillId="0" borderId="10" xfId="1" applyNumberFormat="1" applyFont="1" applyBorder="1" applyAlignment="1">
      <alignment horizontal="left" wrapText="1"/>
    </xf>
    <xf numFmtId="0" fontId="18" fillId="2" borderId="0" xfId="0" applyFont="1" applyFill="1" applyBorder="1" applyAlignment="1">
      <alignment horizontal="left" vertical="top" wrapText="1"/>
    </xf>
    <xf numFmtId="166" fontId="0" fillId="0" borderId="0" xfId="0" applyNumberFormat="1" applyBorder="1" applyAlignment="1">
      <alignment wrapText="1"/>
    </xf>
    <xf numFmtId="38" fontId="29" fillId="2" borderId="10" xfId="1" applyNumberFormat="1" applyFont="1" applyFill="1" applyBorder="1" applyAlignment="1">
      <alignment horizontal="left" vertical="center" wrapText="1"/>
    </xf>
    <xf numFmtId="0" fontId="18" fillId="2" borderId="10" xfId="0" applyFont="1" applyFill="1" applyBorder="1" applyAlignment="1">
      <alignment horizontal="left" vertical="top" wrapText="1"/>
    </xf>
    <xf numFmtId="3" fontId="18" fillId="3" borderId="10" xfId="0" applyNumberFormat="1" applyFont="1" applyFill="1" applyBorder="1" applyAlignment="1">
      <alignment horizontal="left" vertical="center" wrapText="1"/>
    </xf>
    <xf numFmtId="38" fontId="5" fillId="0" borderId="10" xfId="1" applyNumberFormat="1" applyFont="1" applyBorder="1" applyAlignment="1">
      <alignment horizontal="left" vertical="center" wrapText="1"/>
    </xf>
    <xf numFmtId="49" fontId="6" fillId="0" borderId="10" xfId="1" applyNumberFormat="1" applyFont="1" applyBorder="1" applyAlignment="1">
      <alignment horizontal="left" wrapText="1"/>
    </xf>
    <xf numFmtId="0" fontId="18" fillId="3" borderId="10" xfId="0" applyFont="1" applyFill="1" applyBorder="1" applyAlignment="1">
      <alignment horizontal="left" vertical="center" wrapText="1"/>
    </xf>
    <xf numFmtId="9" fontId="44" fillId="2" borderId="11" xfId="2" applyFont="1" applyFill="1" applyBorder="1" applyAlignment="1">
      <alignment horizontal="left" vertical="top" wrapText="1"/>
    </xf>
    <xf numFmtId="9" fontId="44" fillId="2" borderId="13" xfId="2" applyFont="1" applyFill="1" applyBorder="1" applyAlignment="1">
      <alignment horizontal="left" vertical="top" wrapText="1"/>
    </xf>
    <xf numFmtId="9" fontId="44" fillId="2" borderId="12" xfId="2" applyFont="1" applyFill="1" applyBorder="1" applyAlignment="1">
      <alignment horizontal="left" vertical="top" wrapText="1"/>
    </xf>
    <xf numFmtId="38" fontId="27" fillId="2" borderId="10" xfId="1" applyNumberFormat="1" applyFont="1" applyFill="1" applyBorder="1" applyAlignment="1">
      <alignment horizontal="left" vertical="center" wrapText="1"/>
    </xf>
    <xf numFmtId="38" fontId="28" fillId="2" borderId="10" xfId="1" applyNumberFormat="1" applyFont="1" applyFill="1" applyBorder="1" applyAlignment="1">
      <alignment horizontal="left" wrapText="1"/>
    </xf>
    <xf numFmtId="0" fontId="20" fillId="0" borderId="10" xfId="0" applyFont="1" applyBorder="1" applyAlignment="1">
      <alignment horizontal="left" vertical="center" wrapText="1"/>
    </xf>
    <xf numFmtId="0" fontId="20" fillId="0" borderId="1" xfId="0" applyFont="1" applyBorder="1" applyAlignment="1">
      <alignment horizontal="left" vertical="center" wrapText="1"/>
    </xf>
    <xf numFmtId="38" fontId="5" fillId="0" borderId="0" xfId="1" applyNumberFormat="1" applyFont="1" applyBorder="1" applyAlignment="1">
      <alignment horizontal="right" wrapText="1"/>
    </xf>
    <xf numFmtId="38" fontId="5" fillId="0" borderId="0" xfId="1" applyNumberFormat="1" applyFont="1" applyBorder="1" applyAlignment="1">
      <alignment horizontal="center" wrapText="1"/>
    </xf>
    <xf numFmtId="49" fontId="6" fillId="0" borderId="0" xfId="1" applyNumberFormat="1" applyFont="1" applyBorder="1" applyAlignment="1">
      <alignment horizontal="left" wrapText="1"/>
    </xf>
    <xf numFmtId="38" fontId="28" fillId="2" borderId="2" xfId="1" applyNumberFormat="1" applyFont="1" applyFill="1" applyBorder="1" applyAlignment="1">
      <alignment horizontal="left" wrapText="1"/>
    </xf>
    <xf numFmtId="38" fontId="7" fillId="0" borderId="5" xfId="1" applyNumberFormat="1" applyFont="1" applyBorder="1" applyAlignment="1">
      <alignment horizontal="left" vertical="center" wrapText="1"/>
    </xf>
    <xf numFmtId="38" fontId="5" fillId="0" borderId="4" xfId="1" applyNumberFormat="1" applyFont="1" applyBorder="1" applyAlignment="1">
      <alignment horizontal="center" vertical="center" wrapText="1"/>
    </xf>
    <xf numFmtId="38" fontId="5" fillId="0" borderId="0" xfId="1" applyNumberFormat="1" applyFont="1" applyBorder="1" applyAlignment="1">
      <alignment wrapText="1"/>
    </xf>
    <xf numFmtId="38" fontId="28" fillId="2" borderId="2" xfId="1" applyNumberFormat="1" applyFont="1" applyFill="1" applyBorder="1" applyAlignment="1">
      <alignment horizontal="left" vertical="center" wrapText="1"/>
    </xf>
    <xf numFmtId="38" fontId="7" fillId="0" borderId="5" xfId="1" applyNumberFormat="1" applyFont="1" applyBorder="1" applyAlignment="1">
      <alignment horizontal="left" vertical="center"/>
    </xf>
    <xf numFmtId="0" fontId="18" fillId="2" borderId="0" xfId="0" applyFont="1" applyFill="1" applyBorder="1" applyAlignment="1">
      <alignment horizontal="left" vertical="center" wrapText="1"/>
    </xf>
    <xf numFmtId="0" fontId="31" fillId="2" borderId="6" xfId="0" applyFont="1" applyFill="1" applyBorder="1" applyAlignment="1">
      <alignment horizontal="left" vertical="center" wrapText="1"/>
    </xf>
    <xf numFmtId="0" fontId="31" fillId="2" borderId="7" xfId="0" applyFont="1" applyFill="1" applyBorder="1" applyAlignment="1">
      <alignment horizontal="left" vertical="center" wrapText="1"/>
    </xf>
    <xf numFmtId="0" fontId="31" fillId="2" borderId="9" xfId="0" applyFont="1" applyFill="1" applyBorder="1" applyAlignment="1">
      <alignment horizontal="left" vertical="center" wrapText="1"/>
    </xf>
    <xf numFmtId="38" fontId="29" fillId="2" borderId="0" xfId="1" applyNumberFormat="1" applyFont="1" applyFill="1" applyBorder="1" applyAlignment="1">
      <alignment horizontal="center" vertical="center" wrapText="1"/>
    </xf>
    <xf numFmtId="0" fontId="18" fillId="4" borderId="0" xfId="0" applyFont="1" applyFill="1" applyBorder="1" applyAlignment="1">
      <alignment horizontal="center" vertical="top" wrapText="1"/>
    </xf>
    <xf numFmtId="38" fontId="7" fillId="0" borderId="0" xfId="1" applyNumberFormat="1" applyFont="1" applyBorder="1" applyAlignment="1">
      <alignment horizontal="left" vertical="center" wrapText="1"/>
    </xf>
    <xf numFmtId="0" fontId="18" fillId="3" borderId="0" xfId="0" applyFont="1" applyFill="1" applyBorder="1" applyAlignment="1">
      <alignment horizontal="left" vertical="center" wrapText="1"/>
    </xf>
    <xf numFmtId="3" fontId="18" fillId="3" borderId="0" xfId="0" applyNumberFormat="1" applyFont="1" applyFill="1" applyBorder="1" applyAlignment="1">
      <alignment horizontal="left" vertical="center" wrapText="1"/>
    </xf>
    <xf numFmtId="38" fontId="27" fillId="2" borderId="0" xfId="1" applyNumberFormat="1" applyFont="1" applyFill="1" applyBorder="1" applyAlignment="1">
      <alignment horizontal="left" vertical="center" wrapText="1"/>
    </xf>
    <xf numFmtId="0" fontId="18" fillId="2" borderId="0" xfId="0" applyFont="1" applyFill="1" applyBorder="1" applyAlignment="1">
      <alignment horizontal="left" vertical="top" wrapText="1"/>
    </xf>
    <xf numFmtId="0" fontId="18" fillId="3" borderId="10" xfId="0" applyFont="1" applyFill="1" applyBorder="1" applyAlignment="1">
      <alignment horizontal="left" vertical="top" wrapText="1"/>
    </xf>
    <xf numFmtId="38" fontId="33" fillId="2" borderId="10" xfId="1" applyNumberFormat="1" applyFont="1" applyFill="1" applyBorder="1" applyAlignment="1">
      <alignment wrapText="1"/>
    </xf>
    <xf numFmtId="38" fontId="26" fillId="2" borderId="10" xfId="1" applyNumberFormat="1" applyFont="1" applyFill="1" applyBorder="1" applyAlignment="1">
      <alignment wrapText="1"/>
    </xf>
    <xf numFmtId="38" fontId="17" fillId="2" borderId="10" xfId="1" applyNumberFormat="1" applyFont="1" applyFill="1" applyBorder="1" applyAlignment="1">
      <alignment wrapText="1"/>
    </xf>
    <xf numFmtId="38" fontId="17" fillId="2" borderId="10" xfId="1" applyNumberFormat="1" applyFont="1" applyFill="1" applyBorder="1" applyAlignment="1">
      <alignment horizontal="right" wrapText="1"/>
    </xf>
  </cellXfs>
  <cellStyles count="3">
    <cellStyle name="Čiarka" xfId="1" builtinId="3"/>
    <cellStyle name="Normálna" xfId="0" builtinId="0"/>
    <cellStyle name="Percentá"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oneCellAnchor>
    <xdr:from>
      <xdr:col>3</xdr:col>
      <xdr:colOff>635000</xdr:colOff>
      <xdr:row>17</xdr:row>
      <xdr:rowOff>215900</xdr:rowOff>
    </xdr:from>
    <xdr:ext cx="4021445" cy="771213"/>
    <xdr:sp macro="" textlink="">
      <xdr:nvSpPr>
        <xdr:cNvPr id="2" name="Rectangle 1"/>
        <xdr:cNvSpPr/>
      </xdr:nvSpPr>
      <xdr:spPr>
        <a:xfrm>
          <a:off x="7048500" y="3886200"/>
          <a:ext cx="4021445" cy="771213"/>
        </a:xfrm>
        <a:prstGeom prst="rect">
          <a:avLst/>
        </a:prstGeom>
        <a:noFill/>
      </xdr:spPr>
      <xdr:txBody>
        <a:bodyPr wrap="square" lIns="91440" tIns="45720" rIns="91440" bIns="45720">
          <a:noAutofit/>
        </a:bodyPr>
        <a:lstStyle/>
        <a:p>
          <a:pPr algn="ctr"/>
          <a:r>
            <a:rPr lang="en-US" sz="4800" b="0" cap="none" spc="0">
              <a:ln w="18415" cmpd="sng">
                <a:solidFill>
                  <a:srgbClr val="FFFFFF"/>
                </a:solidFill>
                <a:prstDash val="solid"/>
              </a:ln>
              <a:solidFill>
                <a:srgbClr val="FF0000">
                  <a:alpha val="0"/>
                </a:srgbClr>
              </a:solidFill>
              <a:effectLst>
                <a:outerShdw blurRad="63500" dir="3600000" algn="tl" rotWithShape="0">
                  <a:srgbClr val="000000">
                    <a:alpha val="70000"/>
                  </a:srgbClr>
                </a:outerShdw>
              </a:effectLst>
            </a:rPr>
            <a:t>EXAMPLE</a:t>
          </a:r>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pageSetUpPr fitToPage="1"/>
  </sheetPr>
  <dimension ref="A1:AP24"/>
  <sheetViews>
    <sheetView showGridLines="0" tabSelected="1" topLeftCell="E1" zoomScale="85" zoomScaleNormal="85" zoomScaleSheetLayoutView="70" zoomScalePageLayoutView="50" workbookViewId="0">
      <selection activeCell="U10" sqref="U10"/>
    </sheetView>
  </sheetViews>
  <sheetFormatPr defaultColWidth="9.140625" defaultRowHeight="12.75"/>
  <cols>
    <col min="1" max="1" width="49.28515625" style="2" customWidth="1"/>
    <col min="2" max="2" width="2.7109375" style="2" customWidth="1"/>
    <col min="3" max="3" width="7" style="2" customWidth="1"/>
    <col min="4" max="4" width="2.7109375" style="2" customWidth="1"/>
    <col min="5" max="5" width="11.5703125" style="2" customWidth="1"/>
    <col min="6" max="6" width="2" style="2" customWidth="1"/>
    <col min="7" max="7" width="4.5703125" style="59" bestFit="1" customWidth="1"/>
    <col min="8" max="8" width="2" style="2" customWidth="1"/>
    <col min="9" max="9" width="11.42578125" style="2" customWidth="1"/>
    <col min="10" max="10" width="14.5703125" style="24" customWidth="1"/>
    <col min="11" max="11" width="18.85546875" style="24" customWidth="1"/>
    <col min="12" max="12" width="13.42578125" style="117" customWidth="1"/>
    <col min="13" max="13" width="13.42578125" style="24" customWidth="1"/>
    <col min="14" max="14" width="10" style="24" bestFit="1" customWidth="1"/>
    <col min="15" max="15" width="9.5703125" style="117" customWidth="1"/>
    <col min="16" max="16" width="10.28515625" style="122" bestFit="1" customWidth="1"/>
    <col min="17" max="17" width="14.42578125" style="2" customWidth="1"/>
    <col min="18" max="18" width="9.140625" style="5"/>
    <col min="19" max="42" width="9.140625" style="1"/>
    <col min="43" max="16384" width="9.140625" style="2"/>
  </cols>
  <sheetData>
    <row r="1" spans="1:42" ht="37.35" customHeight="1">
      <c r="A1" s="231" t="s">
        <v>98</v>
      </c>
      <c r="B1" s="231"/>
      <c r="C1" s="231"/>
      <c r="D1" s="231"/>
      <c r="E1" s="231"/>
      <c r="F1" s="231"/>
      <c r="G1" s="231"/>
      <c r="H1" s="231"/>
      <c r="I1" s="231"/>
      <c r="J1" s="231"/>
      <c r="K1" s="231"/>
      <c r="L1" s="231"/>
      <c r="M1" s="231"/>
      <c r="N1" s="231"/>
      <c r="O1" s="231"/>
      <c r="P1" s="231"/>
      <c r="Q1" s="164"/>
    </row>
    <row r="2" spans="1:42" ht="21" customHeight="1">
      <c r="A2" s="232" t="s">
        <v>62</v>
      </c>
      <c r="B2" s="232"/>
      <c r="C2" s="232"/>
      <c r="D2" s="232"/>
      <c r="E2" s="232"/>
      <c r="F2" s="232"/>
      <c r="G2" s="232"/>
      <c r="H2" s="232"/>
      <c r="I2" s="232"/>
      <c r="J2" s="232"/>
      <c r="K2" s="226" t="s">
        <v>110</v>
      </c>
      <c r="L2" s="237" t="s">
        <v>108</v>
      </c>
      <c r="M2" s="238"/>
      <c r="N2" s="239"/>
      <c r="O2" s="165"/>
      <c r="P2" s="166"/>
      <c r="Q2" s="229"/>
    </row>
    <row r="3" spans="1:42" ht="18.600000000000001" customHeight="1">
      <c r="A3" s="227" t="s">
        <v>26</v>
      </c>
      <c r="B3" s="227"/>
      <c r="C3" s="227"/>
      <c r="D3" s="227"/>
      <c r="E3" s="264" t="s">
        <v>89</v>
      </c>
      <c r="F3" s="264"/>
      <c r="G3" s="264"/>
      <c r="H3" s="264"/>
      <c r="I3" s="264"/>
      <c r="J3" s="264"/>
      <c r="K3" s="227"/>
      <c r="L3" s="167"/>
      <c r="M3" s="214"/>
      <c r="N3" s="168"/>
      <c r="O3" s="165"/>
      <c r="P3" s="169"/>
      <c r="Q3" s="5"/>
      <c r="R3" s="1"/>
      <c r="AN3" s="2"/>
      <c r="AO3" s="2"/>
      <c r="AP3" s="2"/>
    </row>
    <row r="4" spans="1:42" ht="18.600000000000001" customHeight="1">
      <c r="A4" s="227" t="s">
        <v>24</v>
      </c>
      <c r="B4" s="227"/>
      <c r="C4" s="227"/>
      <c r="D4" s="170"/>
      <c r="E4" s="233">
        <f>K8</f>
        <v>32880</v>
      </c>
      <c r="F4" s="233"/>
      <c r="G4" s="233"/>
      <c r="H4" s="170"/>
      <c r="I4" s="171"/>
      <c r="J4" s="172"/>
      <c r="K4" s="174">
        <v>42735</v>
      </c>
      <c r="L4" s="173"/>
      <c r="M4" s="214"/>
      <c r="N4" s="168"/>
      <c r="O4" s="173"/>
      <c r="P4" s="169"/>
      <c r="Q4" s="5"/>
      <c r="R4" s="1"/>
      <c r="AN4" s="2"/>
      <c r="AO4" s="2"/>
      <c r="AP4" s="2"/>
    </row>
    <row r="5" spans="1:42" ht="18.600000000000001" customHeight="1">
      <c r="A5" s="170" t="s">
        <v>39</v>
      </c>
      <c r="B5" s="170"/>
      <c r="C5" s="170"/>
      <c r="D5" s="175"/>
      <c r="E5" s="236" t="s">
        <v>90</v>
      </c>
      <c r="F5" s="236"/>
      <c r="G5" s="236"/>
      <c r="H5" s="236"/>
      <c r="I5" s="236"/>
      <c r="J5" s="227"/>
      <c r="K5" s="227"/>
      <c r="L5" s="217" t="s">
        <v>103</v>
      </c>
      <c r="M5" s="213"/>
      <c r="N5" s="227"/>
      <c r="O5" s="165"/>
      <c r="P5" s="166"/>
      <c r="Q5" s="229"/>
    </row>
    <row r="6" spans="1:42" ht="18.600000000000001" customHeight="1">
      <c r="A6" s="170" t="s">
        <v>45</v>
      </c>
      <c r="B6" s="170"/>
      <c r="C6" s="170"/>
      <c r="D6" s="175"/>
      <c r="E6" s="233">
        <f>K8</f>
        <v>32880</v>
      </c>
      <c r="F6" s="233"/>
      <c r="G6" s="233"/>
      <c r="H6" s="176"/>
      <c r="I6" s="171"/>
      <c r="J6" s="177"/>
      <c r="K6" s="177"/>
      <c r="L6" s="216">
        <v>1.1225000000000001</v>
      </c>
      <c r="M6" s="215"/>
      <c r="N6" s="177"/>
      <c r="O6" s="173"/>
      <c r="P6" s="178"/>
      <c r="Q6" s="63"/>
    </row>
    <row r="7" spans="1:42" ht="63">
      <c r="A7" s="240" t="s">
        <v>48</v>
      </c>
      <c r="B7" s="240"/>
      <c r="C7" s="240"/>
      <c r="D7" s="240"/>
      <c r="E7" s="240"/>
      <c r="F7" s="240"/>
      <c r="G7" s="240"/>
      <c r="H7" s="240"/>
      <c r="I7" s="240"/>
      <c r="J7" s="208" t="s">
        <v>41</v>
      </c>
      <c r="K7" s="197" t="s">
        <v>55</v>
      </c>
      <c r="L7" s="218" t="s">
        <v>102</v>
      </c>
      <c r="M7" s="208" t="s">
        <v>40</v>
      </c>
      <c r="N7" s="198" t="s">
        <v>104</v>
      </c>
      <c r="O7" s="222" t="s">
        <v>105</v>
      </c>
      <c r="P7" s="199" t="s">
        <v>106</v>
      </c>
      <c r="Q7" s="31"/>
    </row>
    <row r="8" spans="1:42" s="40" customFormat="1" ht="16.350000000000001" customHeight="1">
      <c r="A8" s="241" t="s">
        <v>30</v>
      </c>
      <c r="B8" s="241"/>
      <c r="C8" s="241"/>
      <c r="D8" s="241"/>
      <c r="E8" s="241"/>
      <c r="F8" s="241"/>
      <c r="G8" s="241"/>
      <c r="H8" s="241"/>
      <c r="I8" s="241"/>
      <c r="J8" s="209">
        <f>SUM(J10,J18)</f>
        <v>102540</v>
      </c>
      <c r="K8" s="179">
        <f>SUM(K10,K18)</f>
        <v>32880</v>
      </c>
      <c r="L8" s="219">
        <f>K8/$L$6</f>
        <v>29291.759465478841</v>
      </c>
      <c r="M8" s="209">
        <f>SUM(M10,M18)</f>
        <v>69660</v>
      </c>
      <c r="N8" s="180">
        <f>O8*$L$6</f>
        <v>17147.310000000001</v>
      </c>
      <c r="O8" s="223">
        <f>SUM(O10,O18)</f>
        <v>15276</v>
      </c>
      <c r="P8" s="181">
        <f>SUM(P10,P18)</f>
        <v>13524</v>
      </c>
      <c r="Q8" s="37"/>
      <c r="R8" s="38"/>
      <c r="S8" s="39"/>
      <c r="T8" s="39"/>
      <c r="U8" s="39"/>
      <c r="V8" s="39"/>
      <c r="W8" s="39"/>
      <c r="X8" s="39"/>
      <c r="Y8" s="39"/>
      <c r="Z8" s="39"/>
      <c r="AA8" s="39"/>
      <c r="AB8" s="39"/>
      <c r="AC8" s="39"/>
      <c r="AD8" s="39"/>
      <c r="AE8" s="39"/>
      <c r="AF8" s="39"/>
      <c r="AG8" s="39"/>
      <c r="AH8" s="39"/>
      <c r="AI8" s="39"/>
      <c r="AJ8" s="39"/>
      <c r="AK8" s="39"/>
      <c r="AL8" s="39"/>
      <c r="AM8" s="39"/>
      <c r="AN8" s="39"/>
      <c r="AO8" s="39"/>
      <c r="AP8" s="39"/>
    </row>
    <row r="9" spans="1:42" s="40" customFormat="1" ht="16.350000000000001" customHeight="1">
      <c r="A9" s="265" t="s">
        <v>33</v>
      </c>
      <c r="B9" s="266"/>
      <c r="C9" s="266"/>
      <c r="D9" s="267"/>
      <c r="E9" s="267"/>
      <c r="F9" s="267"/>
      <c r="G9" s="268"/>
      <c r="H9" s="267"/>
      <c r="I9" s="267"/>
      <c r="J9" s="209"/>
      <c r="K9" s="179"/>
      <c r="L9" s="220"/>
      <c r="M9" s="209"/>
      <c r="N9" s="180"/>
      <c r="O9" s="220"/>
      <c r="P9" s="181"/>
      <c r="Q9" s="37"/>
      <c r="R9" s="38"/>
      <c r="S9" s="39"/>
      <c r="T9" s="39"/>
      <c r="U9" s="39"/>
      <c r="V9" s="39"/>
      <c r="W9" s="39"/>
      <c r="X9" s="39"/>
      <c r="Y9" s="39"/>
      <c r="Z9" s="39"/>
      <c r="AA9" s="39"/>
      <c r="AB9" s="39"/>
      <c r="AC9" s="39"/>
      <c r="AD9" s="39"/>
      <c r="AE9" s="39"/>
      <c r="AF9" s="39"/>
      <c r="AG9" s="39"/>
      <c r="AH9" s="39"/>
      <c r="AI9" s="39"/>
      <c r="AJ9" s="39"/>
      <c r="AK9" s="39"/>
      <c r="AL9" s="39"/>
      <c r="AM9" s="39"/>
      <c r="AN9" s="39"/>
      <c r="AO9" s="39"/>
      <c r="AP9" s="39"/>
    </row>
    <row r="10" spans="1:42" s="40" customFormat="1" ht="31.35" customHeight="1">
      <c r="A10" s="182" t="s">
        <v>6</v>
      </c>
      <c r="B10" s="182"/>
      <c r="C10" s="182" t="s">
        <v>43</v>
      </c>
      <c r="D10" s="182"/>
      <c r="E10" s="182" t="s">
        <v>42</v>
      </c>
      <c r="F10" s="182"/>
      <c r="G10" s="182" t="s">
        <v>99</v>
      </c>
      <c r="H10" s="182"/>
      <c r="I10" s="182" t="s">
        <v>3</v>
      </c>
      <c r="J10" s="209">
        <f>SUM(J11:J16)</f>
        <v>100140</v>
      </c>
      <c r="K10" s="179">
        <f>SUM(K11:K16)</f>
        <v>30830</v>
      </c>
      <c r="L10" s="219">
        <f>K10/$L$6</f>
        <v>27465.478841870823</v>
      </c>
      <c r="M10" s="209">
        <f>SUM(M11:M16)</f>
        <v>69310</v>
      </c>
      <c r="N10" s="180">
        <f>O10*$L$6</f>
        <v>17147.310000000001</v>
      </c>
      <c r="O10" s="223">
        <f>SUM(O11:O16)</f>
        <v>15276</v>
      </c>
      <c r="P10" s="181">
        <f>SUM(P11:P16)</f>
        <v>13524</v>
      </c>
      <c r="Q10" s="92"/>
      <c r="R10" s="38"/>
      <c r="S10" s="39"/>
      <c r="T10" s="39"/>
      <c r="U10" s="39"/>
      <c r="V10" s="39"/>
      <c r="W10" s="39"/>
      <c r="X10" s="39"/>
      <c r="Y10" s="39"/>
      <c r="Z10" s="39"/>
      <c r="AA10" s="39"/>
      <c r="AB10" s="39"/>
      <c r="AC10" s="39"/>
      <c r="AD10" s="39"/>
      <c r="AE10" s="39"/>
      <c r="AF10" s="39"/>
      <c r="AG10" s="39"/>
      <c r="AH10" s="39"/>
      <c r="AI10" s="39"/>
      <c r="AJ10" s="39"/>
      <c r="AK10" s="39"/>
      <c r="AL10" s="39"/>
      <c r="AM10" s="39"/>
      <c r="AN10" s="39"/>
      <c r="AO10" s="39"/>
      <c r="AP10" s="39"/>
    </row>
    <row r="11" spans="1:42" ht="13.35" customHeight="1">
      <c r="A11" s="200" t="s">
        <v>101</v>
      </c>
      <c r="B11" s="201"/>
      <c r="C11" s="202" t="s">
        <v>93</v>
      </c>
      <c r="D11" s="201"/>
      <c r="E11" s="203">
        <v>1120</v>
      </c>
      <c r="F11" s="204"/>
      <c r="G11" s="205">
        <v>1</v>
      </c>
      <c r="H11" s="204"/>
      <c r="I11" s="206">
        <v>1</v>
      </c>
      <c r="J11" s="210">
        <f t="shared" ref="J11:J16" si="0">(C11*E11)*G11*I11</f>
        <v>11200</v>
      </c>
      <c r="K11" s="207">
        <v>3300</v>
      </c>
      <c r="L11" s="221">
        <f>K11/$L$6</f>
        <v>2939.8663697104676</v>
      </c>
      <c r="M11" s="211">
        <f t="shared" ref="M11:M16" si="1">J11-K11</f>
        <v>7900</v>
      </c>
      <c r="N11" s="190">
        <f>O11*$L$6</f>
        <v>0</v>
      </c>
      <c r="O11" s="224">
        <v>0</v>
      </c>
      <c r="P11" s="190">
        <f>294*10</f>
        <v>2940</v>
      </c>
      <c r="Q11" s="18"/>
    </row>
    <row r="12" spans="1:42" ht="13.35" customHeight="1">
      <c r="A12" s="200" t="s">
        <v>100</v>
      </c>
      <c r="B12" s="201"/>
      <c r="C12" s="202" t="s">
        <v>93</v>
      </c>
      <c r="D12" s="201"/>
      <c r="E12" s="203">
        <v>1120</v>
      </c>
      <c r="F12" s="204"/>
      <c r="G12" s="205">
        <v>1</v>
      </c>
      <c r="H12" s="204"/>
      <c r="I12" s="206">
        <v>0.8</v>
      </c>
      <c r="J12" s="210">
        <f t="shared" si="0"/>
        <v>8960</v>
      </c>
      <c r="K12" s="207">
        <v>6180</v>
      </c>
      <c r="L12" s="221">
        <f>K12/$L$6</f>
        <v>5505.567928730512</v>
      </c>
      <c r="M12" s="211">
        <f t="shared" si="1"/>
        <v>2780</v>
      </c>
      <c r="N12" s="190">
        <f t="shared" ref="N12:N16" si="2">O12*$L$6</f>
        <v>1852.125</v>
      </c>
      <c r="O12" s="224">
        <f>550*3</f>
        <v>1650</v>
      </c>
      <c r="P12" s="190">
        <f>550*7</f>
        <v>3850</v>
      </c>
      <c r="Q12" s="18"/>
    </row>
    <row r="13" spans="1:42" ht="13.35" customHeight="1">
      <c r="A13" s="228" t="s">
        <v>91</v>
      </c>
      <c r="B13" s="228"/>
      <c r="C13" s="184" t="s">
        <v>93</v>
      </c>
      <c r="D13" s="228"/>
      <c r="E13" s="185">
        <v>1286</v>
      </c>
      <c r="F13" s="186"/>
      <c r="G13" s="187">
        <v>3</v>
      </c>
      <c r="H13" s="186"/>
      <c r="I13" s="188">
        <v>1</v>
      </c>
      <c r="J13" s="211">
        <f t="shared" si="0"/>
        <v>38580</v>
      </c>
      <c r="K13" s="189">
        <v>8700</v>
      </c>
      <c r="L13" s="221">
        <f>K13/$L$6</f>
        <v>7750.5567928730507</v>
      </c>
      <c r="M13" s="211">
        <f t="shared" si="1"/>
        <v>29880</v>
      </c>
      <c r="N13" s="190">
        <f t="shared" si="2"/>
        <v>7647.5925000000007</v>
      </c>
      <c r="O13" s="224">
        <v>6813</v>
      </c>
      <c r="P13" s="190">
        <v>757</v>
      </c>
      <c r="Q13" s="18"/>
    </row>
    <row r="14" spans="1:42" ht="13.35" customHeight="1">
      <c r="A14" s="228" t="s">
        <v>92</v>
      </c>
      <c r="B14" s="228"/>
      <c r="C14" s="184" t="s">
        <v>93</v>
      </c>
      <c r="D14" s="228"/>
      <c r="E14" s="185">
        <v>1150</v>
      </c>
      <c r="F14" s="191"/>
      <c r="G14" s="187">
        <v>3</v>
      </c>
      <c r="H14" s="186"/>
      <c r="I14" s="188">
        <v>1</v>
      </c>
      <c r="J14" s="211">
        <f t="shared" si="0"/>
        <v>34500</v>
      </c>
      <c r="K14" s="189">
        <v>8700</v>
      </c>
      <c r="L14" s="221">
        <f t="shared" ref="L14:L16" si="3">K14/$L$6</f>
        <v>7750.5567928730507</v>
      </c>
      <c r="M14" s="211">
        <f t="shared" si="1"/>
        <v>25800</v>
      </c>
      <c r="N14" s="190">
        <f t="shared" si="2"/>
        <v>7647.5925000000007</v>
      </c>
      <c r="O14" s="224">
        <v>6813</v>
      </c>
      <c r="P14" s="190">
        <v>757</v>
      </c>
      <c r="Q14" s="18"/>
    </row>
    <row r="15" spans="1:42" ht="13.35" customHeight="1">
      <c r="A15" s="183" t="s">
        <v>94</v>
      </c>
      <c r="B15" s="228"/>
      <c r="C15" s="184" t="s">
        <v>93</v>
      </c>
      <c r="D15" s="228"/>
      <c r="E15" s="185">
        <v>50</v>
      </c>
      <c r="F15" s="191"/>
      <c r="G15" s="187">
        <v>12</v>
      </c>
      <c r="H15" s="186"/>
      <c r="I15" s="188">
        <v>1</v>
      </c>
      <c r="J15" s="211">
        <f t="shared" si="0"/>
        <v>6000</v>
      </c>
      <c r="K15" s="189">
        <v>3100</v>
      </c>
      <c r="L15" s="221">
        <f t="shared" si="3"/>
        <v>2761.6926503340756</v>
      </c>
      <c r="M15" s="211">
        <f t="shared" si="1"/>
        <v>2900</v>
      </c>
      <c r="N15" s="190"/>
      <c r="O15" s="224"/>
      <c r="P15" s="190">
        <f>522+4698</f>
        <v>5220</v>
      </c>
      <c r="Q15" s="9"/>
    </row>
    <row r="16" spans="1:42">
      <c r="A16" s="228" t="s">
        <v>95</v>
      </c>
      <c r="B16" s="228"/>
      <c r="C16" s="184" t="s">
        <v>93</v>
      </c>
      <c r="D16" s="228"/>
      <c r="E16" s="185">
        <v>45</v>
      </c>
      <c r="F16" s="191"/>
      <c r="G16" s="187">
        <v>2</v>
      </c>
      <c r="H16" s="186"/>
      <c r="I16" s="188">
        <v>1</v>
      </c>
      <c r="J16" s="211">
        <f t="shared" si="0"/>
        <v>900</v>
      </c>
      <c r="K16" s="189">
        <v>850</v>
      </c>
      <c r="L16" s="221">
        <f t="shared" si="3"/>
        <v>757.23830734966589</v>
      </c>
      <c r="M16" s="211">
        <f t="shared" si="1"/>
        <v>50</v>
      </c>
      <c r="N16" s="190"/>
      <c r="O16" s="224"/>
      <c r="P16" s="190"/>
      <c r="Q16" s="9"/>
      <c r="R16" s="64"/>
      <c r="S16" s="65"/>
      <c r="T16" s="65"/>
      <c r="U16" s="65"/>
      <c r="V16" s="65"/>
      <c r="W16" s="65"/>
      <c r="X16" s="65"/>
      <c r="Y16" s="65"/>
      <c r="Z16" s="65"/>
      <c r="AA16" s="65"/>
      <c r="AB16" s="65"/>
      <c r="AC16" s="65"/>
      <c r="AD16" s="65"/>
      <c r="AE16" s="65"/>
      <c r="AF16" s="65"/>
      <c r="AG16" s="65"/>
    </row>
    <row r="17" spans="1:42" ht="16.350000000000001" customHeight="1">
      <c r="A17" s="265" t="s">
        <v>29</v>
      </c>
      <c r="B17" s="266"/>
      <c r="C17" s="266"/>
      <c r="D17" s="267"/>
      <c r="E17" s="267"/>
      <c r="F17" s="267"/>
      <c r="G17" s="268"/>
      <c r="H17" s="267"/>
      <c r="I17" s="267"/>
      <c r="J17" s="209"/>
      <c r="K17" s="179"/>
      <c r="L17" s="220"/>
      <c r="M17" s="209"/>
      <c r="N17" s="180"/>
      <c r="O17" s="220"/>
      <c r="P17" s="181"/>
      <c r="Q17" s="19"/>
    </row>
    <row r="18" spans="1:42" s="40" customFormat="1" ht="21.6" customHeight="1">
      <c r="A18" s="234" t="s">
        <v>22</v>
      </c>
      <c r="B18" s="234"/>
      <c r="C18" s="234"/>
      <c r="D18" s="182"/>
      <c r="E18" s="196" t="s">
        <v>5</v>
      </c>
      <c r="F18" s="182"/>
      <c r="G18" s="182" t="s">
        <v>99</v>
      </c>
      <c r="H18" s="192"/>
      <c r="I18" s="182" t="s">
        <v>4</v>
      </c>
      <c r="J18" s="209">
        <f>SUM(J19:J20)</f>
        <v>2400</v>
      </c>
      <c r="K18" s="179">
        <f>SUM(K19:K20)</f>
        <v>2050</v>
      </c>
      <c r="L18" s="219">
        <f>K18/$L$6</f>
        <v>1826.2806236080178</v>
      </c>
      <c r="M18" s="209">
        <f>SUM(M19:M20)</f>
        <v>350</v>
      </c>
      <c r="N18" s="180">
        <f>SUM(N19:N20)</f>
        <v>0</v>
      </c>
      <c r="O18" s="223"/>
      <c r="P18" s="181"/>
      <c r="Q18" s="92"/>
      <c r="R18" s="38"/>
      <c r="S18" s="39"/>
      <c r="T18" s="39"/>
      <c r="U18" s="39"/>
      <c r="V18" s="39"/>
      <c r="W18" s="39"/>
      <c r="X18" s="39"/>
      <c r="Y18" s="39"/>
      <c r="Z18" s="39"/>
      <c r="AA18" s="39"/>
      <c r="AB18" s="39"/>
      <c r="AC18" s="39"/>
      <c r="AD18" s="39"/>
      <c r="AE18" s="39"/>
      <c r="AF18" s="39"/>
      <c r="AG18" s="39"/>
      <c r="AH18" s="39"/>
      <c r="AI18" s="39"/>
      <c r="AJ18" s="39"/>
      <c r="AK18" s="39"/>
      <c r="AL18" s="39"/>
      <c r="AM18" s="39"/>
      <c r="AN18" s="39"/>
      <c r="AO18" s="39"/>
      <c r="AP18" s="39"/>
    </row>
    <row r="19" spans="1:42" ht="13.35" customHeight="1">
      <c r="A19" s="235" t="s">
        <v>96</v>
      </c>
      <c r="B19" s="235"/>
      <c r="C19" s="235"/>
      <c r="D19" s="228"/>
      <c r="E19" s="193">
        <v>15</v>
      </c>
      <c r="F19" s="191"/>
      <c r="G19" s="187">
        <v>1</v>
      </c>
      <c r="H19" s="186"/>
      <c r="I19" s="191">
        <v>90</v>
      </c>
      <c r="J19" s="211">
        <f>E19*G19*I19</f>
        <v>1350</v>
      </c>
      <c r="K19" s="189">
        <v>1150</v>
      </c>
      <c r="L19" s="221">
        <f t="shared" ref="L19:L20" si="4">K19/$L$6</f>
        <v>1024.4988864142538</v>
      </c>
      <c r="M19" s="211">
        <f>J19-K19</f>
        <v>200</v>
      </c>
      <c r="N19" s="190">
        <f t="shared" ref="N19:N20" si="5">O19*$L$6</f>
        <v>0</v>
      </c>
      <c r="O19" s="224"/>
      <c r="P19" s="190"/>
      <c r="Q19" s="9"/>
    </row>
    <row r="20" spans="1:42" ht="13.35" customHeight="1">
      <c r="A20" s="228" t="s">
        <v>97</v>
      </c>
      <c r="B20" s="228"/>
      <c r="C20" s="228"/>
      <c r="D20" s="228"/>
      <c r="E20" s="193">
        <v>15</v>
      </c>
      <c r="F20" s="191"/>
      <c r="G20" s="187">
        <v>1</v>
      </c>
      <c r="H20" s="186"/>
      <c r="I20" s="191">
        <v>70</v>
      </c>
      <c r="J20" s="211">
        <f>E20*G20*I20</f>
        <v>1050</v>
      </c>
      <c r="K20" s="189">
        <v>900</v>
      </c>
      <c r="L20" s="221">
        <f t="shared" si="4"/>
        <v>801.78173719376389</v>
      </c>
      <c r="M20" s="211">
        <f>J20-K20</f>
        <v>150</v>
      </c>
      <c r="N20" s="190">
        <f t="shared" si="5"/>
        <v>0</v>
      </c>
      <c r="O20" s="224"/>
      <c r="P20" s="190"/>
      <c r="Q20" s="9"/>
    </row>
    <row r="21" spans="1:42" s="17" customFormat="1" ht="21" customHeight="1">
      <c r="A21" s="242" t="s">
        <v>107</v>
      </c>
      <c r="B21" s="242"/>
      <c r="C21" s="242"/>
      <c r="D21" s="242"/>
      <c r="E21" s="242"/>
      <c r="F21" s="242"/>
      <c r="G21" s="242"/>
      <c r="H21" s="242"/>
      <c r="I21" s="242"/>
      <c r="J21" s="212">
        <f>SUM(J8,)</f>
        <v>102540</v>
      </c>
      <c r="K21" s="194">
        <f>SUM(K8)</f>
        <v>32880</v>
      </c>
      <c r="L21" s="219">
        <f>L10+L18</f>
        <v>29291.759465478841</v>
      </c>
      <c r="M21" s="212">
        <f>SUM(M8)</f>
        <v>69660</v>
      </c>
      <c r="N21" s="180">
        <f>O21*$L$6</f>
        <v>17147.310000000001</v>
      </c>
      <c r="O21" s="225">
        <f>O11+O12+O13+O14+O15+O16+O19+O20</f>
        <v>15276</v>
      </c>
      <c r="P21" s="195">
        <f>P11+P12+P13+P14+P15+P16+P19+P20</f>
        <v>13524</v>
      </c>
      <c r="Q21" s="66"/>
      <c r="R21" s="5"/>
      <c r="S21" s="1"/>
      <c r="T21" s="1"/>
      <c r="U21" s="1"/>
      <c r="V21" s="1"/>
      <c r="W21" s="1"/>
      <c r="X21" s="1"/>
      <c r="Y21" s="1"/>
      <c r="Z21" s="1"/>
      <c r="AA21" s="1"/>
      <c r="AB21" s="1"/>
      <c r="AC21" s="1"/>
      <c r="AD21" s="1"/>
      <c r="AE21" s="1"/>
      <c r="AF21" s="1"/>
      <c r="AG21" s="1"/>
      <c r="AH21" s="1"/>
      <c r="AI21" s="1"/>
      <c r="AJ21" s="1"/>
      <c r="AK21" s="1"/>
      <c r="AL21" s="1"/>
      <c r="AM21" s="1"/>
      <c r="AN21" s="1"/>
      <c r="AO21" s="1"/>
      <c r="AP21" s="1"/>
    </row>
    <row r="22" spans="1:42">
      <c r="P22" s="130">
        <v>14015.76</v>
      </c>
    </row>
    <row r="23" spans="1:42">
      <c r="M23" s="24" t="s">
        <v>109</v>
      </c>
      <c r="N23" s="230">
        <f>K21-N21</f>
        <v>15732.689999999999</v>
      </c>
      <c r="P23" s="122">
        <f>P21-P22</f>
        <v>-491.76000000000022</v>
      </c>
    </row>
    <row r="24" spans="1:42">
      <c r="M24" s="24" t="s">
        <v>109</v>
      </c>
      <c r="N24" s="230">
        <f>P21*L6</f>
        <v>15180.69</v>
      </c>
    </row>
  </sheetData>
  <mergeCells count="11">
    <mergeCell ref="A21:I21"/>
    <mergeCell ref="E6:G6"/>
    <mergeCell ref="A1:P1"/>
    <mergeCell ref="A2:J2"/>
    <mergeCell ref="E4:G4"/>
    <mergeCell ref="A18:C18"/>
    <mergeCell ref="A19:C19"/>
    <mergeCell ref="E5:I5"/>
    <mergeCell ref="L2:N2"/>
    <mergeCell ref="A7:I7"/>
    <mergeCell ref="A8:I8"/>
  </mergeCells>
  <printOptions horizontalCentered="1"/>
  <pageMargins left="0" right="0" top="0.23622047244094499" bottom="0" header="0.511811023622047" footer="0.511811023622047"/>
  <pageSetup paperSize="9" scale="56" orientation="portrait" r:id="rId1"/>
  <headerFooter alignWithMargins="0"/>
  <ignoredErrors>
    <ignoredError sqref="N9 N17 N22 N25:N46 N18" formula="1"/>
  </ignoredErrors>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pageSetUpPr fitToPage="1"/>
  </sheetPr>
  <dimension ref="A1:AT140"/>
  <sheetViews>
    <sheetView showGridLines="0" zoomScale="50" zoomScaleNormal="50" zoomScaleSheetLayoutView="70" zoomScalePageLayoutView="50" workbookViewId="0"/>
  </sheetViews>
  <sheetFormatPr defaultColWidth="9.140625" defaultRowHeight="12.75"/>
  <cols>
    <col min="1" max="1" width="14.42578125" style="24" customWidth="1"/>
    <col min="2" max="2" width="76.42578125" style="2" customWidth="1"/>
    <col min="3" max="3" width="2.7109375" style="2" customWidth="1"/>
    <col min="4" max="4" width="19.7109375" style="2" customWidth="1"/>
    <col min="5" max="5" width="2.7109375" style="2" customWidth="1"/>
    <col min="6" max="6" width="19.7109375" style="2" customWidth="1"/>
    <col min="7" max="7" width="2" style="2" customWidth="1"/>
    <col min="8" max="8" width="19.7109375" style="59" customWidth="1"/>
    <col min="9" max="9" width="2" style="2" customWidth="1"/>
    <col min="10" max="10" width="19.7109375" style="2" customWidth="1"/>
    <col min="11" max="11" width="13.7109375" style="2" customWidth="1"/>
    <col min="12" max="12" width="27" style="24" customWidth="1"/>
    <col min="13" max="13" width="7" style="117" bestFit="1" customWidth="1"/>
    <col min="14" max="14" width="27" style="24" customWidth="1"/>
    <col min="15" max="15" width="8.7109375" style="117" bestFit="1" customWidth="1"/>
    <col min="16" max="16" width="27" style="24" customWidth="1"/>
    <col min="17" max="17" width="7" style="117" bestFit="1" customWidth="1"/>
    <col min="18" max="18" width="27" style="24" customWidth="1"/>
    <col min="19" max="19" width="7" style="117" bestFit="1" customWidth="1"/>
    <col min="20" max="20" width="27" style="130" customWidth="1"/>
    <col min="21" max="21" width="14.42578125" style="2" customWidth="1"/>
    <col min="22" max="22" width="9.140625" style="5"/>
    <col min="23" max="46" width="9.140625" style="1"/>
    <col min="47" max="16384" width="9.140625" style="2"/>
  </cols>
  <sheetData>
    <row r="1" spans="2:46" ht="18" customHeight="1">
      <c r="B1" s="69" t="s">
        <v>28</v>
      </c>
      <c r="C1" s="69"/>
      <c r="D1" s="69"/>
      <c r="E1" s="28"/>
      <c r="F1" s="28"/>
      <c r="G1" s="28"/>
      <c r="H1" s="50"/>
      <c r="I1" s="28"/>
      <c r="J1" s="28"/>
      <c r="K1" s="28"/>
      <c r="L1" s="29"/>
      <c r="M1" s="109"/>
      <c r="N1" s="29"/>
      <c r="O1" s="109"/>
      <c r="P1" s="29"/>
      <c r="Q1" s="109"/>
      <c r="R1" s="29"/>
      <c r="S1" s="109"/>
      <c r="T1" s="123"/>
      <c r="U1" s="29"/>
    </row>
    <row r="2" spans="2:46" ht="8.1" customHeight="1">
      <c r="B2" s="26"/>
      <c r="C2" s="26"/>
      <c r="D2" s="26"/>
      <c r="E2" s="26"/>
      <c r="F2" s="26"/>
      <c r="G2" s="26"/>
      <c r="H2" s="50"/>
      <c r="I2" s="26"/>
      <c r="J2" s="26"/>
      <c r="K2" s="26"/>
      <c r="L2" s="27"/>
      <c r="M2" s="110"/>
      <c r="N2" s="27"/>
      <c r="O2" s="110"/>
      <c r="P2" s="27"/>
      <c r="Q2" s="110"/>
      <c r="R2" s="27"/>
      <c r="S2" s="110"/>
      <c r="T2" s="124"/>
      <c r="U2" s="27"/>
    </row>
    <row r="3" spans="2:46" ht="37.35" customHeight="1">
      <c r="B3" s="257" t="s">
        <v>60</v>
      </c>
      <c r="C3" s="257"/>
      <c r="D3" s="257"/>
      <c r="E3" s="257"/>
      <c r="F3" s="257"/>
      <c r="G3" s="257"/>
      <c r="H3" s="257"/>
      <c r="I3" s="257"/>
      <c r="J3" s="257"/>
      <c r="K3" s="257"/>
      <c r="L3" s="257"/>
      <c r="M3" s="257"/>
      <c r="N3" s="257"/>
      <c r="O3" s="257"/>
      <c r="P3" s="257"/>
      <c r="Q3" s="257"/>
      <c r="R3" s="257"/>
      <c r="S3" s="257"/>
      <c r="T3" s="257"/>
      <c r="U3" s="164"/>
    </row>
    <row r="4" spans="2:46" ht="14.1" customHeight="1">
      <c r="B4" s="30"/>
      <c r="C4" s="30"/>
      <c r="D4" s="30"/>
      <c r="E4" s="30"/>
      <c r="F4" s="30"/>
      <c r="G4" s="30"/>
      <c r="H4" s="51"/>
      <c r="I4" s="30"/>
      <c r="J4" s="30"/>
      <c r="K4" s="30"/>
      <c r="L4" s="30"/>
      <c r="M4" s="111"/>
      <c r="N4" s="30"/>
      <c r="O4" s="111"/>
      <c r="P4" s="30"/>
      <c r="Q4" s="111"/>
      <c r="R4" s="30"/>
      <c r="S4" s="111"/>
      <c r="T4" s="125"/>
      <c r="U4" s="30"/>
    </row>
    <row r="5" spans="2:46" ht="15.6" customHeight="1" thickBot="1">
      <c r="B5" s="253"/>
      <c r="C5" s="253"/>
      <c r="D5" s="253"/>
      <c r="E5" s="253"/>
      <c r="F5" s="253"/>
      <c r="G5" s="253"/>
      <c r="H5" s="253"/>
      <c r="I5" s="253"/>
      <c r="J5" s="253"/>
      <c r="K5" s="253"/>
      <c r="L5" s="253"/>
      <c r="M5" s="253"/>
      <c r="N5" s="253"/>
      <c r="O5" s="253"/>
      <c r="P5" s="253"/>
      <c r="Q5" s="253"/>
      <c r="R5" s="253"/>
      <c r="S5" s="253"/>
      <c r="T5" s="253"/>
      <c r="U5" s="253"/>
    </row>
    <row r="6" spans="2:46" ht="30.6" customHeight="1" thickBot="1">
      <c r="B6" s="254" t="s">
        <v>61</v>
      </c>
      <c r="C6" s="255"/>
      <c r="D6" s="255"/>
      <c r="E6" s="255"/>
      <c r="F6" s="255"/>
      <c r="G6" s="255"/>
      <c r="H6" s="255"/>
      <c r="I6" s="255"/>
      <c r="J6" s="255"/>
      <c r="K6" s="255"/>
      <c r="L6" s="255"/>
      <c r="M6" s="255"/>
      <c r="N6" s="255"/>
      <c r="O6" s="255"/>
      <c r="P6" s="255"/>
      <c r="Q6" s="255"/>
      <c r="R6" s="255"/>
      <c r="S6" s="255"/>
      <c r="T6" s="256"/>
      <c r="U6" s="106"/>
    </row>
    <row r="7" spans="2:46" ht="13.35" customHeight="1">
      <c r="B7" s="103"/>
      <c r="C7" s="103"/>
      <c r="D7" s="103"/>
      <c r="E7" s="94"/>
      <c r="F7" s="94"/>
      <c r="G7" s="94"/>
      <c r="H7" s="94"/>
      <c r="I7" s="94"/>
      <c r="J7" s="94"/>
      <c r="K7" s="94"/>
      <c r="L7" s="94"/>
      <c r="M7" s="112"/>
      <c r="N7" s="94"/>
      <c r="O7" s="112"/>
      <c r="P7" s="94"/>
      <c r="Q7" s="112"/>
      <c r="R7" s="94"/>
      <c r="S7" s="112"/>
      <c r="T7" s="126"/>
      <c r="U7" s="94"/>
    </row>
    <row r="8" spans="2:46" ht="31.35" customHeight="1">
      <c r="B8" s="263" t="s">
        <v>62</v>
      </c>
      <c r="C8" s="263"/>
      <c r="D8" s="263"/>
      <c r="E8" s="263"/>
      <c r="F8" s="263"/>
      <c r="G8" s="263"/>
      <c r="H8" s="263"/>
      <c r="I8" s="263"/>
      <c r="J8" s="263"/>
      <c r="K8" s="263"/>
      <c r="L8" s="263"/>
      <c r="M8" s="263"/>
      <c r="N8" s="95"/>
      <c r="O8" s="113"/>
      <c r="P8" s="95"/>
      <c r="Q8" s="113"/>
      <c r="R8" s="121"/>
      <c r="S8" s="113"/>
      <c r="T8" s="127"/>
      <c r="U8" s="95"/>
    </row>
    <row r="9" spans="2:46" ht="24.6" customHeight="1">
      <c r="B9" s="95"/>
      <c r="C9" s="95"/>
      <c r="D9" s="95"/>
      <c r="E9" s="95"/>
      <c r="F9" s="95"/>
      <c r="G9" s="95"/>
      <c r="H9" s="95"/>
      <c r="I9" s="95"/>
      <c r="J9" s="95"/>
      <c r="K9" s="95"/>
      <c r="L9" s="95"/>
      <c r="M9" s="113"/>
      <c r="N9" s="95"/>
      <c r="O9" s="113"/>
      <c r="P9" s="95"/>
      <c r="Q9" s="113"/>
      <c r="R9" s="121"/>
      <c r="S9" s="113"/>
      <c r="T9" s="127"/>
      <c r="U9" s="95"/>
    </row>
    <row r="10" spans="2:46" ht="18.600000000000001" customHeight="1">
      <c r="B10" s="95" t="s">
        <v>26</v>
      </c>
      <c r="C10" s="95"/>
      <c r="D10" s="95"/>
      <c r="E10" s="95"/>
      <c r="F10" s="82" t="s">
        <v>27</v>
      </c>
      <c r="G10" s="82"/>
      <c r="H10" s="82"/>
      <c r="I10" s="82"/>
      <c r="J10" s="82"/>
      <c r="K10" s="82"/>
      <c r="L10" s="82"/>
      <c r="M10" s="113"/>
      <c r="N10" s="95"/>
      <c r="O10" s="118"/>
      <c r="P10" s="6"/>
      <c r="Q10" s="113"/>
      <c r="R10" s="6"/>
      <c r="S10" s="113"/>
      <c r="T10" s="128"/>
      <c r="U10" s="5"/>
      <c r="V10" s="1"/>
      <c r="AR10" s="2"/>
      <c r="AS10" s="2"/>
      <c r="AT10" s="2"/>
    </row>
    <row r="11" spans="2:46" ht="5.45" customHeight="1">
      <c r="B11" s="95"/>
      <c r="C11" s="95"/>
      <c r="D11" s="95"/>
      <c r="E11" s="95"/>
      <c r="F11" s="95"/>
      <c r="G11" s="95"/>
      <c r="H11" s="95"/>
      <c r="I11" s="95"/>
      <c r="J11" s="95"/>
      <c r="K11" s="95"/>
      <c r="L11" s="95"/>
      <c r="M11" s="113"/>
      <c r="N11" s="95"/>
      <c r="O11" s="113"/>
      <c r="P11" s="95"/>
      <c r="Q11" s="113"/>
      <c r="R11" s="121"/>
      <c r="S11" s="113"/>
      <c r="T11" s="127"/>
      <c r="U11" s="95"/>
    </row>
    <row r="12" spans="2:46" ht="18.600000000000001" customHeight="1">
      <c r="B12" s="95" t="s">
        <v>24</v>
      </c>
      <c r="C12" s="95"/>
      <c r="D12" s="95"/>
      <c r="E12" s="78"/>
      <c r="F12" s="261" t="s">
        <v>67</v>
      </c>
      <c r="G12" s="261"/>
      <c r="H12" s="261"/>
      <c r="I12" s="77"/>
      <c r="J12" s="79"/>
      <c r="K12" s="253" t="s">
        <v>63</v>
      </c>
      <c r="L12" s="253"/>
      <c r="M12" s="114"/>
      <c r="N12" s="81" t="s">
        <v>87</v>
      </c>
      <c r="O12" s="114"/>
      <c r="P12" s="6"/>
      <c r="Q12" s="114"/>
      <c r="R12" s="6"/>
      <c r="S12" s="114"/>
      <c r="T12" s="128"/>
      <c r="U12" s="5"/>
      <c r="V12" s="1"/>
      <c r="AR12" s="2"/>
      <c r="AS12" s="2"/>
      <c r="AT12" s="2"/>
    </row>
    <row r="13" spans="2:46" ht="5.45" customHeight="1">
      <c r="B13" s="95"/>
      <c r="C13" s="95"/>
      <c r="D13" s="95"/>
      <c r="E13" s="95"/>
      <c r="F13" s="95"/>
      <c r="G13" s="95"/>
      <c r="H13" s="95"/>
      <c r="I13" s="95"/>
      <c r="J13" s="95"/>
      <c r="K13" s="95"/>
      <c r="L13" s="95"/>
      <c r="M13" s="113"/>
      <c r="N13" s="95"/>
      <c r="O13" s="113"/>
      <c r="P13" s="6"/>
      <c r="Q13" s="113"/>
      <c r="R13" s="6"/>
      <c r="S13" s="113"/>
      <c r="T13" s="128"/>
      <c r="U13" s="5"/>
      <c r="V13" s="1"/>
      <c r="AR13" s="2"/>
      <c r="AS13" s="2"/>
      <c r="AT13" s="2"/>
    </row>
    <row r="14" spans="2:46" ht="18.600000000000001" customHeight="1">
      <c r="B14" s="78" t="s">
        <v>39</v>
      </c>
      <c r="C14" s="78"/>
      <c r="D14" s="78"/>
      <c r="E14" s="72"/>
      <c r="F14" s="260" t="s">
        <v>25</v>
      </c>
      <c r="G14" s="260"/>
      <c r="H14" s="260"/>
      <c r="I14" s="260"/>
      <c r="J14" s="260"/>
      <c r="K14" s="95"/>
      <c r="L14" s="95"/>
      <c r="M14" s="113"/>
      <c r="N14" s="95"/>
      <c r="O14" s="113"/>
      <c r="P14" s="95"/>
      <c r="Q14" s="113"/>
      <c r="R14" s="121"/>
      <c r="S14" s="113"/>
      <c r="T14" s="127"/>
      <c r="U14" s="95"/>
    </row>
    <row r="15" spans="2:46" ht="5.45" customHeight="1">
      <c r="B15" s="78"/>
      <c r="C15" s="78"/>
      <c r="D15" s="78"/>
      <c r="E15" s="72"/>
      <c r="F15" s="72"/>
      <c r="G15" s="72"/>
      <c r="H15" s="72"/>
      <c r="I15" s="72"/>
      <c r="J15" s="72"/>
      <c r="K15" s="95"/>
      <c r="L15" s="95"/>
      <c r="M15" s="113"/>
      <c r="N15" s="95"/>
      <c r="O15" s="113"/>
      <c r="P15" s="95"/>
      <c r="Q15" s="113"/>
      <c r="R15" s="121"/>
      <c r="S15" s="113"/>
      <c r="T15" s="127"/>
      <c r="U15" s="95"/>
    </row>
    <row r="16" spans="2:46" ht="18.600000000000001" customHeight="1">
      <c r="B16" s="78" t="s">
        <v>45</v>
      </c>
      <c r="C16" s="78"/>
      <c r="D16" s="78"/>
      <c r="E16" s="72"/>
      <c r="F16" s="261">
        <v>150000</v>
      </c>
      <c r="G16" s="261"/>
      <c r="H16" s="261"/>
      <c r="I16" s="73"/>
      <c r="J16" s="79"/>
      <c r="K16" s="63"/>
      <c r="L16" s="63"/>
      <c r="M16" s="114"/>
      <c r="N16" s="63"/>
      <c r="O16" s="114"/>
      <c r="P16" s="63"/>
      <c r="Q16" s="114"/>
      <c r="R16" s="63"/>
      <c r="S16" s="114"/>
      <c r="T16" s="129"/>
      <c r="U16" s="63"/>
    </row>
    <row r="17" spans="1:46" ht="5.45" customHeight="1">
      <c r="B17" s="78"/>
      <c r="C17" s="78"/>
      <c r="D17" s="78"/>
      <c r="E17" s="72"/>
      <c r="F17" s="103"/>
      <c r="G17" s="103"/>
      <c r="H17" s="103"/>
      <c r="I17" s="72"/>
      <c r="J17" s="80"/>
      <c r="K17" s="95"/>
      <c r="L17" s="95"/>
      <c r="M17" s="113"/>
      <c r="N17" s="95"/>
      <c r="O17" s="113"/>
      <c r="P17" s="95"/>
      <c r="Q17" s="113"/>
      <c r="R17" s="258" t="s">
        <v>88</v>
      </c>
      <c r="S17" s="258"/>
      <c r="T17" s="258"/>
      <c r="U17" s="95"/>
    </row>
    <row r="18" spans="1:46" ht="18.600000000000001" customHeight="1">
      <c r="B18" s="78" t="s">
        <v>12</v>
      </c>
      <c r="C18" s="78"/>
      <c r="D18" s="78"/>
      <c r="E18" s="72"/>
      <c r="F18" s="261">
        <v>80000</v>
      </c>
      <c r="G18" s="261"/>
      <c r="H18" s="261"/>
      <c r="I18" s="73"/>
      <c r="J18" s="119">
        <f>IF(F18=0,"",F18/F16)</f>
        <v>0.53333333333333333</v>
      </c>
      <c r="K18" s="63"/>
      <c r="L18" s="63"/>
      <c r="M18" s="114"/>
      <c r="N18" s="63"/>
      <c r="O18" s="114"/>
      <c r="P18" s="63"/>
      <c r="Q18" s="114"/>
      <c r="R18" s="258"/>
      <c r="S18" s="258"/>
      <c r="T18" s="258"/>
      <c r="U18" s="63"/>
    </row>
    <row r="19" spans="1:46" s="17" customFormat="1" ht="34.35" customHeight="1">
      <c r="A19" s="25"/>
      <c r="B19" s="103"/>
      <c r="C19" s="103"/>
      <c r="D19" s="103"/>
      <c r="E19" s="72"/>
      <c r="F19" s="74"/>
      <c r="G19" s="74"/>
      <c r="H19" s="74"/>
      <c r="I19" s="73"/>
      <c r="J19" s="73"/>
      <c r="K19" s="63"/>
      <c r="L19" s="63"/>
      <c r="M19" s="114"/>
      <c r="N19" s="63"/>
      <c r="O19" s="114"/>
      <c r="P19" s="63"/>
      <c r="Q19" s="114"/>
      <c r="R19" s="63"/>
      <c r="S19" s="114"/>
      <c r="T19" s="129"/>
      <c r="U19" s="63"/>
      <c r="V19" s="22"/>
      <c r="W19" s="23"/>
      <c r="X19" s="23"/>
      <c r="Y19" s="23"/>
      <c r="Z19" s="23"/>
      <c r="AA19" s="23"/>
      <c r="AB19" s="23"/>
      <c r="AC19" s="23"/>
      <c r="AD19" s="23"/>
      <c r="AE19" s="23"/>
      <c r="AF19" s="23"/>
      <c r="AG19" s="23"/>
      <c r="AH19" s="23"/>
      <c r="AI19" s="23"/>
      <c r="AJ19" s="23"/>
      <c r="AK19" s="23"/>
      <c r="AL19" s="23"/>
      <c r="AM19" s="23"/>
      <c r="AN19" s="23"/>
      <c r="AO19" s="23"/>
      <c r="AP19" s="23"/>
      <c r="AQ19" s="23"/>
      <c r="AR19" s="23"/>
      <c r="AS19" s="23"/>
      <c r="AT19" s="23"/>
    </row>
    <row r="20" spans="1:46" ht="56.1" customHeight="1">
      <c r="B20" s="262" t="s">
        <v>48</v>
      </c>
      <c r="C20" s="262"/>
      <c r="D20" s="262"/>
      <c r="E20" s="262"/>
      <c r="F20" s="262"/>
      <c r="G20" s="262"/>
      <c r="H20" s="262"/>
      <c r="I20" s="262"/>
      <c r="J20" s="262"/>
      <c r="K20" s="104"/>
      <c r="L20" s="31" t="s">
        <v>41</v>
      </c>
      <c r="M20" s="115" t="s">
        <v>66</v>
      </c>
      <c r="N20" s="31" t="s">
        <v>55</v>
      </c>
      <c r="O20" s="115" t="s">
        <v>66</v>
      </c>
      <c r="P20" s="31" t="s">
        <v>40</v>
      </c>
      <c r="Q20" s="115" t="s">
        <v>66</v>
      </c>
      <c r="R20" s="132" t="s">
        <v>85</v>
      </c>
      <c r="S20" s="133"/>
      <c r="T20" s="134" t="s">
        <v>86</v>
      </c>
      <c r="U20" s="31"/>
    </row>
    <row r="21" spans="1:46" ht="4.3499999999999996" customHeight="1" thickBot="1">
      <c r="B21" s="44"/>
      <c r="C21" s="44"/>
      <c r="D21" s="44"/>
      <c r="E21" s="44"/>
      <c r="F21" s="44"/>
      <c r="G21" s="44"/>
      <c r="H21" s="52"/>
      <c r="I21" s="44"/>
      <c r="J21" s="44"/>
      <c r="K21" s="43"/>
      <c r="L21" s="44"/>
      <c r="M21" s="116"/>
      <c r="N21" s="44"/>
      <c r="O21" s="116"/>
      <c r="P21" s="44"/>
      <c r="Q21" s="116"/>
      <c r="R21" s="135"/>
      <c r="S21" s="136"/>
      <c r="T21" s="137"/>
      <c r="U21" s="43"/>
    </row>
    <row r="22" spans="1:46" ht="17.100000000000001" customHeight="1">
      <c r="B22" s="3"/>
      <c r="C22" s="3"/>
      <c r="D22" s="3"/>
      <c r="E22" s="3"/>
      <c r="F22" s="3"/>
      <c r="G22" s="3"/>
      <c r="H22" s="53"/>
      <c r="I22" s="3"/>
      <c r="J22" s="3"/>
      <c r="K22" s="3"/>
      <c r="L22" s="4"/>
      <c r="M22" s="107"/>
      <c r="N22" s="4"/>
      <c r="O22" s="107"/>
      <c r="P22" s="4"/>
      <c r="Q22" s="107"/>
      <c r="R22" s="138"/>
      <c r="S22" s="139"/>
      <c r="T22" s="140"/>
      <c r="U22" s="4"/>
    </row>
    <row r="23" spans="1:46" s="40" customFormat="1" ht="16.350000000000001" customHeight="1" thickBot="1">
      <c r="A23" s="36"/>
      <c r="B23" s="247" t="s">
        <v>30</v>
      </c>
      <c r="C23" s="247"/>
      <c r="D23" s="247"/>
      <c r="E23" s="247"/>
      <c r="F23" s="247"/>
      <c r="G23" s="247"/>
      <c r="H23" s="247"/>
      <c r="I23" s="247"/>
      <c r="J23" s="247"/>
      <c r="K23" s="93"/>
      <c r="L23" s="42">
        <f>SUM(L28,L40)</f>
        <v>54800</v>
      </c>
      <c r="M23" s="108">
        <f>IF(L23, L23/L23, 0)</f>
        <v>1</v>
      </c>
      <c r="N23" s="42">
        <f>SUM(N28,N40)</f>
        <v>36750</v>
      </c>
      <c r="O23" s="108">
        <f>IF(N23, N23/L23, 0)</f>
        <v>0.67062043795620441</v>
      </c>
      <c r="P23" s="42">
        <f>SUM(P28,P40)</f>
        <v>18050</v>
      </c>
      <c r="Q23" s="108">
        <f>IF(P23, P23/L23, 0)</f>
        <v>0.32937956204379559</v>
      </c>
      <c r="R23" s="141">
        <f>SUM(R28,R40)</f>
        <v>36840</v>
      </c>
      <c r="S23" s="142"/>
      <c r="T23" s="143">
        <f>SUM(T28,T40)</f>
        <v>-90</v>
      </c>
      <c r="U23" s="37"/>
      <c r="V23" s="38"/>
      <c r="W23" s="39"/>
      <c r="X23" s="39"/>
      <c r="Y23" s="39"/>
      <c r="Z23" s="39"/>
      <c r="AA23" s="39"/>
      <c r="AB23" s="39"/>
      <c r="AC23" s="39"/>
      <c r="AD23" s="39"/>
      <c r="AE23" s="39"/>
      <c r="AF23" s="39"/>
      <c r="AG23" s="39"/>
      <c r="AH23" s="39"/>
      <c r="AI23" s="39"/>
      <c r="AJ23" s="39"/>
      <c r="AK23" s="39"/>
      <c r="AL23" s="39"/>
      <c r="AM23" s="39"/>
      <c r="AN23" s="39"/>
      <c r="AO23" s="39"/>
      <c r="AP23" s="39"/>
      <c r="AQ23" s="39"/>
      <c r="AR23" s="39"/>
      <c r="AS23" s="39"/>
      <c r="AT23" s="39"/>
    </row>
    <row r="24" spans="1:46" s="40" customFormat="1" ht="15.75">
      <c r="A24" s="36"/>
      <c r="B24" s="101"/>
      <c r="C24" s="101"/>
      <c r="D24" s="101"/>
      <c r="E24" s="101"/>
      <c r="F24" s="101"/>
      <c r="G24" s="101"/>
      <c r="H24" s="101"/>
      <c r="I24" s="101"/>
      <c r="J24" s="101"/>
      <c r="K24" s="101"/>
      <c r="L24" s="42"/>
      <c r="M24" s="108"/>
      <c r="N24" s="42"/>
      <c r="O24" s="108"/>
      <c r="P24" s="42"/>
      <c r="Q24" s="108"/>
      <c r="R24" s="141"/>
      <c r="S24" s="142"/>
      <c r="T24" s="143"/>
      <c r="U24" s="37"/>
      <c r="V24" s="38"/>
      <c r="W24" s="39"/>
      <c r="X24" s="39"/>
      <c r="Y24" s="39"/>
      <c r="Z24" s="39"/>
      <c r="AA24" s="39"/>
      <c r="AB24" s="39"/>
      <c r="AC24" s="39"/>
      <c r="AD24" s="39"/>
      <c r="AE24" s="39"/>
      <c r="AF24" s="39"/>
      <c r="AG24" s="39"/>
      <c r="AH24" s="39"/>
      <c r="AI24" s="39"/>
      <c r="AJ24" s="39"/>
      <c r="AK24" s="39"/>
      <c r="AL24" s="39"/>
      <c r="AM24" s="39"/>
      <c r="AN24" s="39"/>
      <c r="AO24" s="39"/>
      <c r="AP24" s="39"/>
      <c r="AQ24" s="39"/>
      <c r="AR24" s="39"/>
      <c r="AS24" s="39"/>
      <c r="AT24" s="39"/>
    </row>
    <row r="25" spans="1:46" s="40" customFormat="1" ht="16.350000000000001" customHeight="1">
      <c r="A25" s="36"/>
      <c r="B25" s="105" t="s">
        <v>33</v>
      </c>
      <c r="C25" s="83"/>
      <c r="D25" s="83"/>
      <c r="E25" s="84"/>
      <c r="F25" s="84"/>
      <c r="G25" s="84"/>
      <c r="H25" s="85"/>
      <c r="I25" s="84"/>
      <c r="J25" s="84"/>
      <c r="K25" s="101"/>
      <c r="L25" s="42"/>
      <c r="M25" s="108"/>
      <c r="N25" s="42"/>
      <c r="O25" s="108"/>
      <c r="P25" s="42"/>
      <c r="Q25" s="108"/>
      <c r="R25" s="141"/>
      <c r="S25" s="142"/>
      <c r="T25" s="143"/>
      <c r="U25" s="37"/>
      <c r="V25" s="38"/>
      <c r="W25" s="39"/>
      <c r="X25" s="39"/>
      <c r="Y25" s="39"/>
      <c r="Z25" s="39"/>
      <c r="AA25" s="39"/>
      <c r="AB25" s="39"/>
      <c r="AC25" s="39"/>
      <c r="AD25" s="39"/>
      <c r="AE25" s="39"/>
      <c r="AF25" s="39"/>
      <c r="AG25" s="39"/>
      <c r="AH25" s="39"/>
      <c r="AI25" s="39"/>
      <c r="AJ25" s="39"/>
      <c r="AK25" s="39"/>
      <c r="AL25" s="39"/>
      <c r="AM25" s="39"/>
      <c r="AN25" s="39"/>
      <c r="AO25" s="39"/>
      <c r="AP25" s="39"/>
      <c r="AQ25" s="39"/>
      <c r="AR25" s="39"/>
      <c r="AS25" s="39"/>
      <c r="AT25" s="39"/>
    </row>
    <row r="26" spans="1:46" s="40" customFormat="1" ht="21" customHeight="1">
      <c r="A26" s="36"/>
      <c r="B26" s="259" t="s">
        <v>46</v>
      </c>
      <c r="C26" s="259"/>
      <c r="D26" s="259"/>
      <c r="E26" s="259"/>
      <c r="F26" s="259"/>
      <c r="G26" s="259"/>
      <c r="H26" s="259"/>
      <c r="I26" s="259"/>
      <c r="J26" s="259"/>
      <c r="K26" s="45"/>
      <c r="L26" s="45"/>
      <c r="M26" s="108"/>
      <c r="N26" s="45"/>
      <c r="O26" s="108"/>
      <c r="P26" s="45"/>
      <c r="Q26" s="108"/>
      <c r="R26" s="144"/>
      <c r="S26" s="142"/>
      <c r="T26" s="145"/>
      <c r="U26" s="45"/>
      <c r="V26" s="38"/>
      <c r="W26" s="39"/>
      <c r="X26" s="39"/>
      <c r="Y26" s="39"/>
      <c r="Z26" s="39"/>
      <c r="AA26" s="39"/>
      <c r="AB26" s="39"/>
      <c r="AC26" s="39"/>
      <c r="AD26" s="39"/>
      <c r="AE26" s="39"/>
      <c r="AF26" s="39"/>
      <c r="AG26" s="39"/>
      <c r="AH26" s="39"/>
      <c r="AI26" s="39"/>
      <c r="AJ26" s="39"/>
      <c r="AK26" s="39"/>
      <c r="AL26" s="39"/>
      <c r="AM26" s="39"/>
      <c r="AN26" s="39"/>
      <c r="AO26" s="39"/>
      <c r="AP26" s="39"/>
      <c r="AQ26" s="39"/>
      <c r="AR26" s="39"/>
      <c r="AS26" s="39"/>
      <c r="AT26" s="39"/>
    </row>
    <row r="27" spans="1:46" ht="5.45" customHeight="1">
      <c r="B27" s="11"/>
      <c r="C27" s="11"/>
      <c r="D27" s="11"/>
      <c r="E27" s="11"/>
      <c r="F27" s="11"/>
      <c r="G27" s="11"/>
      <c r="H27" s="54"/>
      <c r="I27" s="11"/>
      <c r="J27" s="11"/>
      <c r="K27" s="11"/>
      <c r="L27" s="9"/>
      <c r="M27" s="108"/>
      <c r="N27" s="9"/>
      <c r="O27" s="108"/>
      <c r="P27" s="9"/>
      <c r="Q27" s="108"/>
      <c r="R27" s="146"/>
      <c r="S27" s="142"/>
      <c r="T27" s="147"/>
      <c r="U27" s="9"/>
    </row>
    <row r="28" spans="1:46" s="40" customFormat="1" ht="31.35" customHeight="1">
      <c r="A28" s="36"/>
      <c r="B28" s="32" t="s">
        <v>6</v>
      </c>
      <c r="C28" s="32"/>
      <c r="D28" s="97" t="s">
        <v>43</v>
      </c>
      <c r="E28" s="32"/>
      <c r="F28" s="97" t="s">
        <v>42</v>
      </c>
      <c r="G28" s="32"/>
      <c r="H28" s="32" t="s">
        <v>1</v>
      </c>
      <c r="I28" s="32"/>
      <c r="J28" s="97" t="s">
        <v>3</v>
      </c>
      <c r="K28" s="32"/>
      <c r="L28" s="42">
        <f>SUM(L30:L35)</f>
        <v>43800</v>
      </c>
      <c r="M28" s="108">
        <f>IF(L28, L28/L28, 0)</f>
        <v>1</v>
      </c>
      <c r="N28" s="42">
        <f>SUM(N30:N35)</f>
        <v>31000</v>
      </c>
      <c r="O28" s="108">
        <f>IF(N28, N28/L28, 0)</f>
        <v>0.70776255707762559</v>
      </c>
      <c r="P28" s="42">
        <f>SUM(P30:P35)</f>
        <v>12800</v>
      </c>
      <c r="Q28" s="108">
        <f>IF(P28, P28/L28, 0)</f>
        <v>0.29223744292237441</v>
      </c>
      <c r="R28" s="141">
        <f>SUM(R30:R35)</f>
        <v>31000</v>
      </c>
      <c r="S28" s="142"/>
      <c r="T28" s="143">
        <f>SUM(T30:T35)</f>
        <v>0</v>
      </c>
      <c r="U28" s="92"/>
      <c r="V28" s="38"/>
      <c r="W28" s="39"/>
      <c r="X28" s="39"/>
      <c r="Y28" s="39"/>
      <c r="Z28" s="39"/>
      <c r="AA28" s="39"/>
      <c r="AB28" s="39"/>
      <c r="AC28" s="39"/>
      <c r="AD28" s="39"/>
      <c r="AE28" s="39"/>
      <c r="AF28" s="39"/>
      <c r="AG28" s="39"/>
      <c r="AH28" s="39"/>
      <c r="AI28" s="39"/>
      <c r="AJ28" s="39"/>
      <c r="AK28" s="39"/>
      <c r="AL28" s="39"/>
      <c r="AM28" s="39"/>
      <c r="AN28" s="39"/>
      <c r="AO28" s="39"/>
      <c r="AP28" s="39"/>
      <c r="AQ28" s="39"/>
      <c r="AR28" s="39"/>
      <c r="AS28" s="39"/>
      <c r="AT28" s="39"/>
    </row>
    <row r="29" spans="1:46" ht="6.6" customHeight="1">
      <c r="B29" s="47"/>
      <c r="C29" s="14"/>
      <c r="D29" s="14"/>
      <c r="E29" s="14"/>
      <c r="F29" s="7"/>
      <c r="G29" s="7"/>
      <c r="H29" s="55"/>
      <c r="I29" s="14"/>
      <c r="J29" s="7"/>
      <c r="K29" s="7"/>
      <c r="L29" s="9"/>
      <c r="M29" s="108"/>
      <c r="N29" s="9"/>
      <c r="O29" s="108"/>
      <c r="P29" s="9"/>
      <c r="Q29" s="108"/>
      <c r="R29" s="146"/>
      <c r="S29" s="142"/>
      <c r="T29" s="147"/>
      <c r="U29" s="9"/>
    </row>
    <row r="30" spans="1:46" ht="13.35" customHeight="1">
      <c r="B30" s="98" t="s">
        <v>23</v>
      </c>
      <c r="C30" s="98"/>
      <c r="D30" s="56" t="s">
        <v>68</v>
      </c>
      <c r="E30" s="98"/>
      <c r="F30" s="49">
        <v>7000</v>
      </c>
      <c r="G30" s="8"/>
      <c r="H30" s="60">
        <v>1</v>
      </c>
      <c r="I30" s="8"/>
      <c r="J30" s="61">
        <v>0.2</v>
      </c>
      <c r="K30" s="13"/>
      <c r="L30" s="76">
        <f>(D30*F30)*H30*J30</f>
        <v>8400</v>
      </c>
      <c r="M30" s="120"/>
      <c r="N30" s="76">
        <v>6000</v>
      </c>
      <c r="O30" s="120"/>
      <c r="P30" s="76">
        <f>L30-N30</f>
        <v>2400</v>
      </c>
      <c r="Q30" s="108"/>
      <c r="R30" s="148">
        <v>6000</v>
      </c>
      <c r="S30" s="142"/>
      <c r="T30" s="149">
        <f>N30-R30</f>
        <v>0</v>
      </c>
      <c r="U30" s="18"/>
    </row>
    <row r="31" spans="1:46" ht="13.35" customHeight="1">
      <c r="B31" s="98" t="s">
        <v>7</v>
      </c>
      <c r="C31" s="98"/>
      <c r="D31" s="56" t="s">
        <v>68</v>
      </c>
      <c r="E31" s="98"/>
      <c r="F31" s="49">
        <v>3500</v>
      </c>
      <c r="G31" s="8"/>
      <c r="H31" s="60">
        <v>1</v>
      </c>
      <c r="I31" s="8"/>
      <c r="J31" s="61">
        <v>1</v>
      </c>
      <c r="K31" s="13"/>
      <c r="L31" s="76">
        <f t="shared" ref="L31:L35" si="0">(D31*F31)*H31*J31</f>
        <v>21000</v>
      </c>
      <c r="M31" s="120"/>
      <c r="N31" s="76">
        <v>15000</v>
      </c>
      <c r="O31" s="120"/>
      <c r="P31" s="76">
        <f t="shared" ref="P31:P35" si="1">L31-N31</f>
        <v>6000</v>
      </c>
      <c r="Q31" s="108"/>
      <c r="R31" s="148">
        <v>15500</v>
      </c>
      <c r="S31" s="142"/>
      <c r="T31" s="149">
        <f t="shared" ref="T31:T35" si="2">N31-R31</f>
        <v>-500</v>
      </c>
      <c r="U31" s="18"/>
    </row>
    <row r="32" spans="1:46" ht="13.35" customHeight="1">
      <c r="B32" s="98" t="s">
        <v>13</v>
      </c>
      <c r="C32" s="98"/>
      <c r="D32" s="56" t="s">
        <v>68</v>
      </c>
      <c r="E32" s="98"/>
      <c r="F32" s="49">
        <v>2000</v>
      </c>
      <c r="G32" s="8"/>
      <c r="H32" s="60">
        <v>1</v>
      </c>
      <c r="I32" s="8"/>
      <c r="J32" s="61">
        <v>0.2</v>
      </c>
      <c r="K32" s="13"/>
      <c r="L32" s="76">
        <f t="shared" si="0"/>
        <v>2400</v>
      </c>
      <c r="M32" s="120"/>
      <c r="N32" s="76">
        <v>2000</v>
      </c>
      <c r="O32" s="120"/>
      <c r="P32" s="76">
        <f t="shared" si="1"/>
        <v>400</v>
      </c>
      <c r="Q32" s="108"/>
      <c r="R32" s="148">
        <v>2500</v>
      </c>
      <c r="S32" s="142"/>
      <c r="T32" s="149">
        <f t="shared" si="2"/>
        <v>-500</v>
      </c>
      <c r="U32" s="18"/>
    </row>
    <row r="33" spans="1:46" ht="13.35" customHeight="1">
      <c r="B33" s="98" t="s">
        <v>8</v>
      </c>
      <c r="C33" s="98"/>
      <c r="D33" s="56" t="s">
        <v>68</v>
      </c>
      <c r="E33" s="98"/>
      <c r="F33" s="49">
        <v>2000</v>
      </c>
      <c r="G33" s="7"/>
      <c r="H33" s="60">
        <v>1</v>
      </c>
      <c r="I33" s="8"/>
      <c r="J33" s="61">
        <v>1</v>
      </c>
      <c r="K33" s="13"/>
      <c r="L33" s="76">
        <f t="shared" si="0"/>
        <v>12000</v>
      </c>
      <c r="M33" s="120"/>
      <c r="N33" s="76">
        <v>8000</v>
      </c>
      <c r="O33" s="120"/>
      <c r="P33" s="76">
        <f t="shared" si="1"/>
        <v>4000</v>
      </c>
      <c r="Q33" s="108"/>
      <c r="R33" s="148">
        <v>7000</v>
      </c>
      <c r="S33" s="142"/>
      <c r="T33" s="149">
        <f t="shared" si="2"/>
        <v>1000</v>
      </c>
      <c r="U33" s="18"/>
    </row>
    <row r="34" spans="1:46" ht="13.35" customHeight="1">
      <c r="B34" s="98"/>
      <c r="C34" s="98"/>
      <c r="D34" s="98"/>
      <c r="E34" s="98"/>
      <c r="F34" s="49"/>
      <c r="G34" s="7"/>
      <c r="H34" s="60"/>
      <c r="I34" s="8"/>
      <c r="J34" s="61"/>
      <c r="K34" s="10"/>
      <c r="L34" s="76">
        <f t="shared" si="0"/>
        <v>0</v>
      </c>
      <c r="M34" s="120"/>
      <c r="N34" s="76">
        <v>0</v>
      </c>
      <c r="O34" s="120"/>
      <c r="P34" s="76">
        <f t="shared" si="1"/>
        <v>0</v>
      </c>
      <c r="Q34" s="108"/>
      <c r="R34" s="148">
        <v>0</v>
      </c>
      <c r="S34" s="142"/>
      <c r="T34" s="149">
        <f t="shared" si="2"/>
        <v>0</v>
      </c>
      <c r="U34" s="9"/>
    </row>
    <row r="35" spans="1:46">
      <c r="B35" s="98"/>
      <c r="C35" s="98"/>
      <c r="D35" s="98"/>
      <c r="E35" s="98"/>
      <c r="F35" s="49"/>
      <c r="G35" s="7"/>
      <c r="H35" s="60"/>
      <c r="I35" s="8"/>
      <c r="J35" s="61"/>
      <c r="K35" s="10"/>
      <c r="L35" s="76">
        <f t="shared" si="0"/>
        <v>0</v>
      </c>
      <c r="M35" s="120"/>
      <c r="N35" s="76">
        <v>0</v>
      </c>
      <c r="O35" s="120"/>
      <c r="P35" s="76">
        <f t="shared" si="1"/>
        <v>0</v>
      </c>
      <c r="Q35" s="108"/>
      <c r="R35" s="148">
        <v>0</v>
      </c>
      <c r="S35" s="142"/>
      <c r="T35" s="149">
        <f t="shared" si="2"/>
        <v>0</v>
      </c>
      <c r="U35" s="9"/>
      <c r="V35" s="64"/>
      <c r="W35" s="65"/>
      <c r="X35" s="65"/>
      <c r="Y35" s="65"/>
      <c r="Z35" s="65"/>
      <c r="AA35" s="65"/>
      <c r="AB35" s="65"/>
      <c r="AC35" s="65"/>
      <c r="AD35" s="65"/>
      <c r="AE35" s="65"/>
      <c r="AF35" s="65"/>
      <c r="AG35" s="65"/>
      <c r="AH35" s="65"/>
      <c r="AI35" s="65"/>
      <c r="AJ35" s="65"/>
      <c r="AK35" s="65"/>
    </row>
    <row r="36" spans="1:46">
      <c r="B36" s="98"/>
      <c r="C36" s="98"/>
      <c r="D36" s="98"/>
      <c r="E36" s="98"/>
      <c r="F36" s="7"/>
      <c r="G36" s="7"/>
      <c r="H36" s="56"/>
      <c r="I36" s="8"/>
      <c r="J36" s="20"/>
      <c r="K36" s="10"/>
      <c r="L36" s="9"/>
      <c r="M36" s="108"/>
      <c r="N36" s="9"/>
      <c r="O36" s="108"/>
      <c r="P36" s="9"/>
      <c r="Q36" s="108"/>
      <c r="R36" s="146"/>
      <c r="S36" s="142"/>
      <c r="T36" s="147"/>
      <c r="U36" s="9"/>
    </row>
    <row r="37" spans="1:46" ht="16.350000000000001" customHeight="1">
      <c r="B37" s="105" t="s">
        <v>29</v>
      </c>
      <c r="C37" s="83"/>
      <c r="D37" s="83"/>
      <c r="E37" s="84"/>
      <c r="F37" s="84"/>
      <c r="G37" s="84"/>
      <c r="H37" s="85"/>
      <c r="I37" s="84"/>
      <c r="J37" s="84"/>
      <c r="K37" s="46"/>
      <c r="L37" s="42"/>
      <c r="M37" s="108"/>
      <c r="N37" s="42"/>
      <c r="O37" s="108"/>
      <c r="P37" s="42"/>
      <c r="Q37" s="108"/>
      <c r="R37" s="141"/>
      <c r="S37" s="142"/>
      <c r="T37" s="143"/>
      <c r="U37" s="19"/>
    </row>
    <row r="38" spans="1:46" s="40" customFormat="1" ht="21" customHeight="1">
      <c r="A38" s="36"/>
      <c r="B38" s="259" t="s">
        <v>49</v>
      </c>
      <c r="C38" s="259"/>
      <c r="D38" s="259"/>
      <c r="E38" s="259"/>
      <c r="F38" s="259"/>
      <c r="G38" s="259"/>
      <c r="H38" s="259"/>
      <c r="I38" s="259"/>
      <c r="J38" s="259"/>
      <c r="K38" s="86"/>
      <c r="L38" s="86"/>
      <c r="M38" s="108"/>
      <c r="N38" s="86"/>
      <c r="O38" s="108"/>
      <c r="P38" s="86"/>
      <c r="Q38" s="108"/>
      <c r="R38" s="150"/>
      <c r="S38" s="142"/>
      <c r="T38" s="151"/>
      <c r="U38" s="86"/>
      <c r="V38" s="38"/>
      <c r="W38" s="39"/>
      <c r="X38" s="39"/>
      <c r="Y38" s="39"/>
      <c r="Z38" s="39"/>
      <c r="AA38" s="39"/>
      <c r="AB38" s="39"/>
      <c r="AC38" s="39"/>
      <c r="AD38" s="39"/>
      <c r="AE38" s="39"/>
      <c r="AF38" s="39"/>
      <c r="AG38" s="39"/>
      <c r="AH38" s="39"/>
      <c r="AI38" s="39"/>
      <c r="AJ38" s="39"/>
      <c r="AK38" s="39"/>
      <c r="AL38" s="39"/>
      <c r="AM38" s="39"/>
      <c r="AN38" s="39"/>
      <c r="AO38" s="39"/>
      <c r="AP38" s="39"/>
      <c r="AQ38" s="39"/>
      <c r="AR38" s="39"/>
      <c r="AS38" s="39"/>
      <c r="AT38" s="39"/>
    </row>
    <row r="39" spans="1:46" ht="4.5" customHeight="1">
      <c r="B39" s="100"/>
      <c r="C39" s="100"/>
      <c r="D39" s="100"/>
      <c r="E39" s="100"/>
      <c r="F39" s="100"/>
      <c r="G39" s="100"/>
      <c r="H39" s="57"/>
      <c r="I39" s="100"/>
      <c r="J39" s="100"/>
      <c r="K39" s="100"/>
      <c r="L39" s="100"/>
      <c r="M39" s="108"/>
      <c r="N39" s="100"/>
      <c r="O39" s="108"/>
      <c r="P39" s="100"/>
      <c r="Q39" s="108"/>
      <c r="R39" s="152"/>
      <c r="S39" s="142"/>
      <c r="T39" s="153"/>
      <c r="U39" s="100"/>
    </row>
    <row r="40" spans="1:46" s="40" customFormat="1" ht="21.6" customHeight="1">
      <c r="A40" s="36"/>
      <c r="B40" s="249" t="s">
        <v>22</v>
      </c>
      <c r="C40" s="249"/>
      <c r="D40" s="249"/>
      <c r="E40" s="32"/>
      <c r="F40" s="97" t="s">
        <v>5</v>
      </c>
      <c r="G40" s="32"/>
      <c r="H40" s="97" t="s">
        <v>1</v>
      </c>
      <c r="I40" s="35"/>
      <c r="J40" s="97" t="s">
        <v>4</v>
      </c>
      <c r="K40" s="32"/>
      <c r="L40" s="42">
        <f>SUM(L42:L47)</f>
        <v>11000</v>
      </c>
      <c r="M40" s="108">
        <f>IF(L40, L40/L40, 0)</f>
        <v>1</v>
      </c>
      <c r="N40" s="42">
        <f>SUM(N42:N47)</f>
        <v>5750</v>
      </c>
      <c r="O40" s="108">
        <f>IF(N40, N40/L40, 0)</f>
        <v>0.52272727272727271</v>
      </c>
      <c r="P40" s="42">
        <f>SUM(P42:P47)</f>
        <v>5250</v>
      </c>
      <c r="Q40" s="108">
        <f>IF(P40, P40/L40, 0)</f>
        <v>0.47727272727272729</v>
      </c>
      <c r="R40" s="141">
        <f>SUM(R42:R47)</f>
        <v>5840</v>
      </c>
      <c r="S40" s="142"/>
      <c r="T40" s="143">
        <f>SUM(T42:T47)</f>
        <v>-90</v>
      </c>
      <c r="U40" s="92"/>
      <c r="V40" s="38"/>
      <c r="W40" s="39"/>
      <c r="X40" s="39"/>
      <c r="Y40" s="39"/>
      <c r="Z40" s="39"/>
      <c r="AA40" s="39"/>
      <c r="AB40" s="39"/>
      <c r="AC40" s="39"/>
      <c r="AD40" s="39"/>
      <c r="AE40" s="39"/>
      <c r="AF40" s="39"/>
      <c r="AG40" s="39"/>
      <c r="AH40" s="39"/>
      <c r="AI40" s="39"/>
      <c r="AJ40" s="39"/>
      <c r="AK40" s="39"/>
      <c r="AL40" s="39"/>
      <c r="AM40" s="39"/>
      <c r="AN40" s="39"/>
      <c r="AO40" s="39"/>
      <c r="AP40" s="39"/>
      <c r="AQ40" s="39"/>
      <c r="AR40" s="39"/>
      <c r="AS40" s="39"/>
      <c r="AT40" s="39"/>
    </row>
    <row r="41" spans="1:46" s="17" customFormat="1" ht="6.6" customHeight="1">
      <c r="A41" s="25"/>
      <c r="B41" s="15"/>
      <c r="C41" s="15"/>
      <c r="D41" s="15"/>
      <c r="E41" s="20"/>
      <c r="F41" s="15"/>
      <c r="G41" s="15"/>
      <c r="H41" s="58"/>
      <c r="I41" s="20"/>
      <c r="J41" s="15"/>
      <c r="K41" s="15"/>
      <c r="L41" s="21"/>
      <c r="M41" s="108"/>
      <c r="N41" s="21"/>
      <c r="O41" s="108"/>
      <c r="P41" s="21"/>
      <c r="Q41" s="108"/>
      <c r="R41" s="146"/>
      <c r="S41" s="142"/>
      <c r="T41" s="147"/>
      <c r="U41" s="21"/>
      <c r="V41" s="22"/>
      <c r="W41" s="23"/>
      <c r="X41" s="23"/>
      <c r="Y41" s="23"/>
      <c r="Z41" s="23"/>
      <c r="AA41" s="23"/>
      <c r="AB41" s="23"/>
      <c r="AC41" s="23"/>
      <c r="AD41" s="23"/>
      <c r="AE41" s="23"/>
      <c r="AF41" s="23"/>
      <c r="AG41" s="23"/>
      <c r="AH41" s="23"/>
      <c r="AI41" s="23"/>
      <c r="AJ41" s="23"/>
      <c r="AK41" s="23"/>
      <c r="AL41" s="23"/>
      <c r="AM41" s="23"/>
      <c r="AN41" s="23"/>
      <c r="AO41" s="23"/>
      <c r="AP41" s="23"/>
      <c r="AQ41" s="23"/>
      <c r="AR41" s="23"/>
      <c r="AS41" s="23"/>
      <c r="AT41" s="23"/>
    </row>
    <row r="42" spans="1:46" ht="13.35" customHeight="1">
      <c r="B42" s="246" t="s">
        <v>9</v>
      </c>
      <c r="C42" s="246"/>
      <c r="D42" s="246"/>
      <c r="E42" s="98"/>
      <c r="F42" s="12">
        <v>600</v>
      </c>
      <c r="G42" s="7"/>
      <c r="H42" s="60">
        <v>1</v>
      </c>
      <c r="I42" s="8"/>
      <c r="J42" s="7">
        <v>5</v>
      </c>
      <c r="K42" s="7"/>
      <c r="L42" s="76">
        <f>F42*H42*J42</f>
        <v>3000</v>
      </c>
      <c r="M42" s="120"/>
      <c r="N42" s="76">
        <v>750</v>
      </c>
      <c r="O42" s="120"/>
      <c r="P42" s="76">
        <f>L42-N42</f>
        <v>2250</v>
      </c>
      <c r="Q42" s="108"/>
      <c r="R42" s="148">
        <v>840</v>
      </c>
      <c r="S42" s="142"/>
      <c r="T42" s="149">
        <f>N42-R42</f>
        <v>-90</v>
      </c>
      <c r="U42" s="9"/>
    </row>
    <row r="43" spans="1:46" ht="13.35" customHeight="1">
      <c r="B43" s="98" t="s">
        <v>10</v>
      </c>
      <c r="C43" s="98"/>
      <c r="D43" s="98"/>
      <c r="E43" s="98"/>
      <c r="F43" s="12">
        <v>400</v>
      </c>
      <c r="G43" s="7"/>
      <c r="H43" s="60">
        <v>2</v>
      </c>
      <c r="I43" s="8"/>
      <c r="J43" s="7">
        <v>10</v>
      </c>
      <c r="K43" s="7"/>
      <c r="L43" s="76">
        <f t="shared" ref="L43:L47" si="3">F43*H43*J43</f>
        <v>8000</v>
      </c>
      <c r="M43" s="120"/>
      <c r="N43" s="76">
        <v>5000</v>
      </c>
      <c r="O43" s="120"/>
      <c r="P43" s="76">
        <f t="shared" ref="P43:P47" si="4">L43-N43</f>
        <v>3000</v>
      </c>
      <c r="Q43" s="108"/>
      <c r="R43" s="148">
        <v>5000</v>
      </c>
      <c r="S43" s="142"/>
      <c r="T43" s="149">
        <f t="shared" ref="T43:T47" si="5">N43-R43</f>
        <v>0</v>
      </c>
      <c r="U43" s="9"/>
    </row>
    <row r="44" spans="1:46" ht="13.35" customHeight="1">
      <c r="B44" s="246"/>
      <c r="C44" s="246"/>
      <c r="D44" s="246"/>
      <c r="E44" s="98"/>
      <c r="F44" s="12"/>
      <c r="G44" s="7"/>
      <c r="H44" s="60"/>
      <c r="I44" s="8"/>
      <c r="J44" s="7"/>
      <c r="K44" s="7"/>
      <c r="L44" s="76">
        <f t="shared" si="3"/>
        <v>0</v>
      </c>
      <c r="M44" s="120"/>
      <c r="N44" s="76">
        <v>0</v>
      </c>
      <c r="O44" s="120"/>
      <c r="P44" s="76">
        <f t="shared" si="4"/>
        <v>0</v>
      </c>
      <c r="Q44" s="108"/>
      <c r="R44" s="148">
        <v>0</v>
      </c>
      <c r="S44" s="142"/>
      <c r="T44" s="149">
        <f t="shared" si="5"/>
        <v>0</v>
      </c>
      <c r="U44" s="9"/>
    </row>
    <row r="45" spans="1:46">
      <c r="B45" s="246"/>
      <c r="C45" s="246"/>
      <c r="D45" s="246"/>
      <c r="E45" s="98"/>
      <c r="F45" s="12"/>
      <c r="G45" s="7"/>
      <c r="H45" s="60"/>
      <c r="I45" s="8"/>
      <c r="J45" s="7"/>
      <c r="K45" s="7"/>
      <c r="L45" s="76">
        <f t="shared" si="3"/>
        <v>0</v>
      </c>
      <c r="M45" s="120"/>
      <c r="N45" s="76">
        <v>0</v>
      </c>
      <c r="O45" s="120"/>
      <c r="P45" s="76">
        <f t="shared" si="4"/>
        <v>0</v>
      </c>
      <c r="Q45" s="108"/>
      <c r="R45" s="148">
        <v>0</v>
      </c>
      <c r="S45" s="142"/>
      <c r="T45" s="149">
        <f t="shared" si="5"/>
        <v>0</v>
      </c>
      <c r="U45" s="9"/>
    </row>
    <row r="46" spans="1:46">
      <c r="B46" s="246"/>
      <c r="C46" s="246"/>
      <c r="D46" s="246"/>
      <c r="E46" s="98"/>
      <c r="F46" s="12"/>
      <c r="G46" s="7"/>
      <c r="H46" s="60"/>
      <c r="I46" s="8"/>
      <c r="J46" s="7"/>
      <c r="K46" s="7"/>
      <c r="L46" s="76">
        <f t="shared" si="3"/>
        <v>0</v>
      </c>
      <c r="M46" s="120"/>
      <c r="N46" s="76">
        <v>0</v>
      </c>
      <c r="O46" s="120"/>
      <c r="P46" s="76">
        <f t="shared" si="4"/>
        <v>0</v>
      </c>
      <c r="Q46" s="108"/>
      <c r="R46" s="148">
        <v>0</v>
      </c>
      <c r="S46" s="142"/>
      <c r="T46" s="149">
        <f t="shared" si="5"/>
        <v>0</v>
      </c>
      <c r="U46" s="9"/>
    </row>
    <row r="47" spans="1:46" ht="14.1" customHeight="1">
      <c r="B47" s="246"/>
      <c r="C47" s="246"/>
      <c r="D47" s="246"/>
      <c r="E47" s="98"/>
      <c r="F47" s="7"/>
      <c r="G47" s="7"/>
      <c r="H47" s="56"/>
      <c r="I47" s="8"/>
      <c r="J47" s="7"/>
      <c r="K47" s="7"/>
      <c r="L47" s="76">
        <f t="shared" si="3"/>
        <v>0</v>
      </c>
      <c r="M47" s="120"/>
      <c r="N47" s="76">
        <v>0</v>
      </c>
      <c r="O47" s="120"/>
      <c r="P47" s="76">
        <f t="shared" si="4"/>
        <v>0</v>
      </c>
      <c r="Q47" s="108"/>
      <c r="R47" s="148">
        <v>0</v>
      </c>
      <c r="S47" s="142"/>
      <c r="T47" s="149">
        <f t="shared" si="5"/>
        <v>0</v>
      </c>
      <c r="U47" s="9"/>
    </row>
    <row r="48" spans="1:46" ht="12.6" customHeight="1">
      <c r="B48" s="70"/>
      <c r="C48" s="70"/>
      <c r="D48" s="70"/>
      <c r="E48" s="98"/>
      <c r="F48" s="7"/>
      <c r="G48" s="7"/>
      <c r="H48" s="56"/>
      <c r="I48" s="8"/>
      <c r="J48" s="7"/>
      <c r="K48" s="7"/>
      <c r="L48" s="21"/>
      <c r="M48" s="108"/>
      <c r="N48" s="21"/>
      <c r="O48" s="108"/>
      <c r="P48" s="21"/>
      <c r="Q48" s="108"/>
      <c r="R48" s="146"/>
      <c r="S48" s="142"/>
      <c r="T48" s="147"/>
      <c r="U48" s="9"/>
    </row>
    <row r="49" spans="1:46" s="5" customFormat="1" ht="16.350000000000001" customHeight="1" thickBot="1">
      <c r="A49" s="24"/>
      <c r="B49" s="247" t="s">
        <v>32</v>
      </c>
      <c r="C49" s="247"/>
      <c r="D49" s="247"/>
      <c r="E49" s="247"/>
      <c r="F49" s="247"/>
      <c r="G49" s="247"/>
      <c r="H49" s="247"/>
      <c r="I49" s="247"/>
      <c r="J49" s="247"/>
      <c r="K49" s="48"/>
      <c r="L49" s="42">
        <f>SUM(L54:L65)</f>
        <v>31800</v>
      </c>
      <c r="M49" s="108">
        <f>IF(L49, L49/L49, 0)</f>
        <v>1</v>
      </c>
      <c r="N49" s="42">
        <f>SUM(N54:N65)</f>
        <v>19300</v>
      </c>
      <c r="O49" s="108">
        <f>IF(N49, N49/L49, 0)</f>
        <v>0.60691823899371067</v>
      </c>
      <c r="P49" s="42">
        <f>SUM(P54:P65)</f>
        <v>12500</v>
      </c>
      <c r="Q49" s="108">
        <f>IF(P49, P49/L49, 0)</f>
        <v>0.39308176100628933</v>
      </c>
      <c r="R49" s="141">
        <f>SUM(R54:R65)</f>
        <v>18900</v>
      </c>
      <c r="S49" s="142"/>
      <c r="T49" s="143">
        <f>SUM(T54:T65)</f>
        <v>400</v>
      </c>
      <c r="U49" s="19"/>
      <c r="W49" s="1"/>
      <c r="X49" s="1"/>
      <c r="Y49" s="1"/>
      <c r="Z49" s="1"/>
      <c r="AA49" s="1"/>
      <c r="AB49" s="1"/>
      <c r="AC49" s="1"/>
      <c r="AD49" s="1"/>
      <c r="AE49" s="1"/>
      <c r="AF49" s="1"/>
      <c r="AG49" s="1"/>
      <c r="AH49" s="1"/>
      <c r="AI49" s="1"/>
      <c r="AJ49" s="1"/>
      <c r="AK49" s="1"/>
      <c r="AL49" s="1"/>
      <c r="AM49" s="1"/>
      <c r="AN49" s="1"/>
      <c r="AO49" s="1"/>
      <c r="AP49" s="1"/>
      <c r="AQ49" s="1"/>
      <c r="AR49" s="1"/>
      <c r="AS49" s="1"/>
      <c r="AT49" s="1"/>
    </row>
    <row r="50" spans="1:46" s="38" customFormat="1" ht="33.6" customHeight="1">
      <c r="A50" s="36"/>
      <c r="B50" s="248" t="s">
        <v>47</v>
      </c>
      <c r="C50" s="248"/>
      <c r="D50" s="248"/>
      <c r="E50" s="248"/>
      <c r="F50" s="248"/>
      <c r="G50" s="248"/>
      <c r="H50" s="248"/>
      <c r="I50" s="248"/>
      <c r="J50" s="248"/>
      <c r="K50" s="45"/>
      <c r="L50" s="45"/>
      <c r="M50" s="108"/>
      <c r="N50" s="45"/>
      <c r="O50" s="108"/>
      <c r="P50" s="45"/>
      <c r="Q50" s="108"/>
      <c r="R50" s="144"/>
      <c r="S50" s="142"/>
      <c r="T50" s="145"/>
      <c r="U50" s="45"/>
      <c r="W50" s="39"/>
      <c r="X50" s="39"/>
      <c r="Y50" s="39"/>
      <c r="Z50" s="39"/>
      <c r="AA50" s="39"/>
      <c r="AB50" s="39"/>
      <c r="AC50" s="39"/>
      <c r="AD50" s="39"/>
      <c r="AE50" s="39"/>
      <c r="AF50" s="39"/>
      <c r="AG50" s="39"/>
      <c r="AH50" s="39"/>
      <c r="AI50" s="39"/>
      <c r="AJ50" s="39"/>
      <c r="AK50" s="39"/>
      <c r="AL50" s="39"/>
      <c r="AM50" s="39"/>
      <c r="AN50" s="39"/>
      <c r="AO50" s="39"/>
      <c r="AP50" s="39"/>
      <c r="AQ50" s="39"/>
      <c r="AR50" s="39"/>
      <c r="AS50" s="39"/>
      <c r="AT50" s="39"/>
    </row>
    <row r="51" spans="1:46" s="5" customFormat="1" ht="4.5" customHeight="1">
      <c r="A51" s="24"/>
      <c r="B51" s="100"/>
      <c r="C51" s="100"/>
      <c r="D51" s="100"/>
      <c r="E51" s="100"/>
      <c r="F51" s="100"/>
      <c r="G51" s="100"/>
      <c r="H51" s="57"/>
      <c r="I51" s="100"/>
      <c r="J51" s="100"/>
      <c r="K51" s="100"/>
      <c r="L51" s="100"/>
      <c r="M51" s="108"/>
      <c r="N51" s="100"/>
      <c r="O51" s="108"/>
      <c r="P51" s="100"/>
      <c r="Q51" s="108"/>
      <c r="R51" s="152"/>
      <c r="S51" s="142"/>
      <c r="T51" s="153"/>
      <c r="U51" s="100"/>
      <c r="W51" s="1"/>
      <c r="X51" s="1"/>
      <c r="Y51" s="1"/>
      <c r="Z51" s="1"/>
      <c r="AA51" s="1"/>
      <c r="AB51" s="1"/>
      <c r="AC51" s="1"/>
      <c r="AD51" s="1"/>
      <c r="AE51" s="1"/>
      <c r="AF51" s="1"/>
      <c r="AG51" s="1"/>
      <c r="AH51" s="1"/>
      <c r="AI51" s="1"/>
      <c r="AJ51" s="1"/>
      <c r="AK51" s="1"/>
      <c r="AL51" s="1"/>
      <c r="AM51" s="1"/>
      <c r="AN51" s="1"/>
      <c r="AO51" s="1"/>
      <c r="AP51" s="1"/>
      <c r="AQ51" s="1"/>
      <c r="AR51" s="1"/>
      <c r="AS51" s="1"/>
      <c r="AT51" s="1"/>
    </row>
    <row r="52" spans="1:46" s="38" customFormat="1" ht="21.6" customHeight="1">
      <c r="A52" s="36"/>
      <c r="B52" s="249" t="s">
        <v>44</v>
      </c>
      <c r="C52" s="249"/>
      <c r="D52" s="249"/>
      <c r="E52" s="33"/>
      <c r="F52" s="97" t="s">
        <v>2</v>
      </c>
      <c r="G52" s="32"/>
      <c r="H52" s="97" t="s">
        <v>36</v>
      </c>
      <c r="I52" s="35"/>
      <c r="J52" s="97" t="s">
        <v>37</v>
      </c>
      <c r="K52" s="33"/>
      <c r="L52" s="42"/>
      <c r="M52" s="108"/>
      <c r="N52" s="42"/>
      <c r="O52" s="108"/>
      <c r="P52" s="42"/>
      <c r="Q52" s="108"/>
      <c r="R52" s="141"/>
      <c r="S52" s="142"/>
      <c r="T52" s="143"/>
      <c r="U52" s="92"/>
      <c r="W52" s="39"/>
      <c r="X52" s="39"/>
      <c r="Y52" s="39"/>
      <c r="Z52" s="39"/>
      <c r="AA52" s="39"/>
      <c r="AB52" s="39"/>
      <c r="AC52" s="39"/>
      <c r="AD52" s="39"/>
      <c r="AE52" s="39"/>
      <c r="AF52" s="39"/>
      <c r="AG52" s="39"/>
      <c r="AH52" s="39"/>
      <c r="AI52" s="39"/>
      <c r="AJ52" s="39"/>
      <c r="AK52" s="39"/>
      <c r="AL52" s="39"/>
      <c r="AM52" s="39"/>
      <c r="AN52" s="39"/>
      <c r="AO52" s="39"/>
      <c r="AP52" s="39"/>
      <c r="AQ52" s="39"/>
      <c r="AR52" s="39"/>
      <c r="AS52" s="39"/>
      <c r="AT52" s="39"/>
    </row>
    <row r="53" spans="1:46" s="5" customFormat="1" ht="6.6" customHeight="1">
      <c r="A53" s="24"/>
      <c r="B53" s="8"/>
      <c r="C53" s="8"/>
      <c r="D53" s="8"/>
      <c r="E53" s="8"/>
      <c r="F53" s="15"/>
      <c r="G53" s="15"/>
      <c r="H53" s="58"/>
      <c r="I53" s="20"/>
      <c r="J53" s="15"/>
      <c r="K53" s="7"/>
      <c r="L53" s="9"/>
      <c r="M53" s="108"/>
      <c r="N53" s="9"/>
      <c r="O53" s="108"/>
      <c r="P53" s="9"/>
      <c r="Q53" s="108"/>
      <c r="R53" s="146"/>
      <c r="S53" s="142"/>
      <c r="T53" s="147"/>
      <c r="U53" s="9"/>
      <c r="W53" s="1"/>
      <c r="X53" s="1"/>
      <c r="Y53" s="1"/>
      <c r="Z53" s="1"/>
      <c r="AA53" s="1"/>
      <c r="AB53" s="1"/>
      <c r="AC53" s="1"/>
      <c r="AD53" s="1"/>
      <c r="AE53" s="1"/>
      <c r="AF53" s="1"/>
      <c r="AG53" s="1"/>
      <c r="AH53" s="1"/>
      <c r="AI53" s="1"/>
      <c r="AJ53" s="1"/>
      <c r="AK53" s="1"/>
      <c r="AL53" s="1"/>
      <c r="AM53" s="1"/>
      <c r="AN53" s="1"/>
      <c r="AO53" s="1"/>
      <c r="AP53" s="1"/>
      <c r="AQ53" s="1"/>
      <c r="AR53" s="1"/>
      <c r="AS53" s="1"/>
      <c r="AT53" s="1"/>
    </row>
    <row r="54" spans="1:46" s="5" customFormat="1" ht="13.35" customHeight="1">
      <c r="A54" s="24"/>
      <c r="B54" s="246" t="s">
        <v>75</v>
      </c>
      <c r="C54" s="246"/>
      <c r="D54" s="246"/>
      <c r="E54" s="98"/>
      <c r="F54" s="12" t="s">
        <v>70</v>
      </c>
      <c r="G54" s="7"/>
      <c r="H54" s="60">
        <v>200</v>
      </c>
      <c r="I54" s="8"/>
      <c r="J54" s="7">
        <v>36</v>
      </c>
      <c r="K54" s="7"/>
      <c r="L54" s="75">
        <f>H54*J54</f>
        <v>7200</v>
      </c>
      <c r="M54" s="120"/>
      <c r="N54" s="76">
        <v>5000</v>
      </c>
      <c r="O54" s="120"/>
      <c r="P54" s="75">
        <f>L54-N54</f>
        <v>2200</v>
      </c>
      <c r="Q54" s="108"/>
      <c r="R54" s="148">
        <v>5000</v>
      </c>
      <c r="S54" s="142"/>
      <c r="T54" s="149">
        <f>N54-R54</f>
        <v>0</v>
      </c>
      <c r="U54" s="9"/>
      <c r="W54" s="1"/>
      <c r="X54" s="1"/>
      <c r="Y54" s="1"/>
      <c r="Z54" s="1"/>
      <c r="AA54" s="1"/>
      <c r="AB54" s="1"/>
      <c r="AC54" s="1"/>
      <c r="AD54" s="1"/>
      <c r="AE54" s="1"/>
      <c r="AF54" s="1"/>
      <c r="AG54" s="1"/>
      <c r="AH54" s="1"/>
      <c r="AI54" s="1"/>
      <c r="AJ54" s="1"/>
      <c r="AK54" s="1"/>
      <c r="AL54" s="1"/>
      <c r="AM54" s="1"/>
      <c r="AN54" s="1"/>
      <c r="AO54" s="1"/>
      <c r="AP54" s="1"/>
      <c r="AQ54" s="1"/>
      <c r="AR54" s="1"/>
      <c r="AS54" s="1"/>
      <c r="AT54" s="1"/>
    </row>
    <row r="55" spans="1:46" s="5" customFormat="1" ht="13.35" customHeight="1">
      <c r="A55" s="24"/>
      <c r="B55" s="246"/>
      <c r="C55" s="246"/>
      <c r="D55" s="246"/>
      <c r="E55" s="98"/>
      <c r="F55" s="12" t="s">
        <v>69</v>
      </c>
      <c r="G55" s="7"/>
      <c r="H55" s="60">
        <v>100</v>
      </c>
      <c r="I55" s="8"/>
      <c r="J55" s="7">
        <v>18</v>
      </c>
      <c r="K55" s="7"/>
      <c r="L55" s="75">
        <f t="shared" ref="L55:L65" si="6">H55*J55</f>
        <v>1800</v>
      </c>
      <c r="M55" s="120"/>
      <c r="N55" s="76">
        <v>800</v>
      </c>
      <c r="O55" s="120"/>
      <c r="P55" s="75">
        <f t="shared" ref="P55:P65" si="7">L55-N55</f>
        <v>1000</v>
      </c>
      <c r="Q55" s="108"/>
      <c r="R55" s="148">
        <v>1000</v>
      </c>
      <c r="S55" s="142"/>
      <c r="T55" s="149">
        <f t="shared" ref="T55:T65" si="8">N55-R55</f>
        <v>-200</v>
      </c>
      <c r="U55" s="9"/>
      <c r="W55" s="1"/>
      <c r="X55" s="1"/>
      <c r="Y55" s="1"/>
      <c r="Z55" s="1"/>
      <c r="AA55" s="1"/>
      <c r="AB55" s="1"/>
      <c r="AC55" s="1"/>
      <c r="AD55" s="1"/>
      <c r="AE55" s="1"/>
      <c r="AF55" s="1"/>
      <c r="AG55" s="1"/>
      <c r="AH55" s="1"/>
      <c r="AI55" s="1"/>
      <c r="AJ55" s="1"/>
      <c r="AK55" s="1"/>
      <c r="AL55" s="1"/>
      <c r="AM55" s="1"/>
      <c r="AN55" s="1"/>
      <c r="AO55" s="1"/>
      <c r="AP55" s="1"/>
      <c r="AQ55" s="1"/>
      <c r="AR55" s="1"/>
      <c r="AS55" s="1"/>
      <c r="AT55" s="1"/>
    </row>
    <row r="56" spans="1:46" s="5" customFormat="1" ht="13.35" customHeight="1">
      <c r="A56" s="24"/>
      <c r="B56" s="246"/>
      <c r="C56" s="246"/>
      <c r="D56" s="246"/>
      <c r="E56" s="98"/>
      <c r="F56" s="12" t="s">
        <v>71</v>
      </c>
      <c r="G56" s="7"/>
      <c r="H56" s="60">
        <v>150</v>
      </c>
      <c r="I56" s="8"/>
      <c r="J56" s="7">
        <v>18</v>
      </c>
      <c r="K56" s="7"/>
      <c r="L56" s="75">
        <f>H56*J56</f>
        <v>2700</v>
      </c>
      <c r="M56" s="120"/>
      <c r="N56" s="76">
        <v>1000</v>
      </c>
      <c r="O56" s="120"/>
      <c r="P56" s="75">
        <f t="shared" si="7"/>
        <v>1700</v>
      </c>
      <c r="Q56" s="108"/>
      <c r="R56" s="148">
        <v>1000</v>
      </c>
      <c r="S56" s="142"/>
      <c r="T56" s="149">
        <f t="shared" si="8"/>
        <v>0</v>
      </c>
      <c r="U56" s="9"/>
      <c r="W56" s="1"/>
      <c r="X56" s="1"/>
      <c r="Y56" s="1"/>
      <c r="Z56" s="1"/>
      <c r="AA56" s="1"/>
      <c r="AB56" s="1"/>
      <c r="AC56" s="1"/>
      <c r="AD56" s="1"/>
      <c r="AE56" s="1"/>
      <c r="AF56" s="1"/>
      <c r="AG56" s="1"/>
      <c r="AH56" s="1"/>
      <c r="AI56" s="1"/>
      <c r="AJ56" s="1"/>
      <c r="AK56" s="1"/>
      <c r="AL56" s="1"/>
      <c r="AM56" s="1"/>
      <c r="AN56" s="1"/>
      <c r="AO56" s="1"/>
      <c r="AP56" s="1"/>
      <c r="AQ56" s="1"/>
      <c r="AR56" s="1"/>
      <c r="AS56" s="1"/>
      <c r="AT56" s="1"/>
    </row>
    <row r="57" spans="1:46" s="5" customFormat="1" ht="13.35" customHeight="1">
      <c r="A57" s="24"/>
      <c r="B57" s="246"/>
      <c r="C57" s="246"/>
      <c r="D57" s="246"/>
      <c r="E57" s="98"/>
      <c r="F57" s="12" t="s">
        <v>50</v>
      </c>
      <c r="G57" s="7"/>
      <c r="H57" s="60"/>
      <c r="I57" s="8"/>
      <c r="J57" s="7"/>
      <c r="K57" s="7"/>
      <c r="L57" s="75">
        <f t="shared" si="6"/>
        <v>0</v>
      </c>
      <c r="M57" s="120"/>
      <c r="N57" s="76">
        <v>0</v>
      </c>
      <c r="O57" s="120"/>
      <c r="P57" s="75">
        <f t="shared" si="7"/>
        <v>0</v>
      </c>
      <c r="Q57" s="108"/>
      <c r="R57" s="148">
        <v>0</v>
      </c>
      <c r="S57" s="142"/>
      <c r="T57" s="149">
        <f t="shared" si="8"/>
        <v>0</v>
      </c>
      <c r="U57" s="9"/>
      <c r="W57" s="1"/>
      <c r="X57" s="1"/>
      <c r="Y57" s="1"/>
      <c r="Z57" s="1"/>
      <c r="AA57" s="1"/>
      <c r="AB57" s="1"/>
      <c r="AC57" s="1"/>
      <c r="AD57" s="1"/>
      <c r="AE57" s="1"/>
      <c r="AF57" s="1"/>
      <c r="AG57" s="1"/>
      <c r="AH57" s="1"/>
      <c r="AI57" s="1"/>
      <c r="AJ57" s="1"/>
      <c r="AK57" s="1"/>
      <c r="AL57" s="1"/>
      <c r="AM57" s="1"/>
      <c r="AN57" s="1"/>
      <c r="AO57" s="1"/>
      <c r="AP57" s="1"/>
      <c r="AQ57" s="1"/>
      <c r="AR57" s="1"/>
      <c r="AS57" s="1"/>
      <c r="AT57" s="1"/>
    </row>
    <row r="58" spans="1:46" s="5" customFormat="1" ht="13.35" customHeight="1">
      <c r="A58" s="24"/>
      <c r="B58" s="246" t="s">
        <v>76</v>
      </c>
      <c r="C58" s="246"/>
      <c r="D58" s="246"/>
      <c r="E58" s="98"/>
      <c r="F58" s="12" t="s">
        <v>72</v>
      </c>
      <c r="G58" s="7"/>
      <c r="H58" s="60">
        <v>400</v>
      </c>
      <c r="I58" s="8"/>
      <c r="J58" s="7">
        <v>24</v>
      </c>
      <c r="K58" s="7"/>
      <c r="L58" s="75">
        <f t="shared" si="6"/>
        <v>9600</v>
      </c>
      <c r="M58" s="120"/>
      <c r="N58" s="76">
        <v>6000</v>
      </c>
      <c r="O58" s="120"/>
      <c r="P58" s="75">
        <f t="shared" si="7"/>
        <v>3600</v>
      </c>
      <c r="Q58" s="108"/>
      <c r="R58" s="148">
        <v>5200</v>
      </c>
      <c r="S58" s="142"/>
      <c r="T58" s="149">
        <f t="shared" si="8"/>
        <v>800</v>
      </c>
      <c r="U58" s="9"/>
      <c r="W58" s="1"/>
      <c r="X58" s="1"/>
      <c r="Y58" s="1"/>
      <c r="Z58" s="1"/>
      <c r="AA58" s="1"/>
      <c r="AB58" s="1"/>
      <c r="AC58" s="1"/>
      <c r="AD58" s="1"/>
      <c r="AE58" s="1"/>
      <c r="AF58" s="1"/>
      <c r="AG58" s="1"/>
      <c r="AH58" s="1"/>
      <c r="AI58" s="1"/>
      <c r="AJ58" s="1"/>
      <c r="AK58" s="1"/>
      <c r="AL58" s="1"/>
      <c r="AM58" s="1"/>
      <c r="AN58" s="1"/>
      <c r="AO58" s="1"/>
      <c r="AP58" s="1"/>
      <c r="AQ58" s="1"/>
      <c r="AR58" s="1"/>
      <c r="AS58" s="1"/>
      <c r="AT58" s="1"/>
    </row>
    <row r="59" spans="1:46" s="5" customFormat="1" ht="13.35" customHeight="1">
      <c r="A59" s="24"/>
      <c r="B59" s="246"/>
      <c r="C59" s="246"/>
      <c r="D59" s="246"/>
      <c r="E59" s="98"/>
      <c r="F59" s="12" t="s">
        <v>73</v>
      </c>
      <c r="G59" s="7"/>
      <c r="H59" s="60">
        <v>1000</v>
      </c>
      <c r="I59" s="8"/>
      <c r="J59" s="7">
        <v>6</v>
      </c>
      <c r="K59" s="7"/>
      <c r="L59" s="75">
        <f t="shared" si="6"/>
        <v>6000</v>
      </c>
      <c r="M59" s="120"/>
      <c r="N59" s="76">
        <v>4000</v>
      </c>
      <c r="O59" s="120"/>
      <c r="P59" s="75">
        <f t="shared" si="7"/>
        <v>2000</v>
      </c>
      <c r="Q59" s="108"/>
      <c r="R59" s="148">
        <v>4200</v>
      </c>
      <c r="S59" s="142"/>
      <c r="T59" s="149">
        <f t="shared" si="8"/>
        <v>-200</v>
      </c>
      <c r="U59" s="9"/>
      <c r="W59" s="1"/>
      <c r="X59" s="1"/>
      <c r="Y59" s="1"/>
      <c r="Z59" s="1"/>
      <c r="AA59" s="1"/>
      <c r="AB59" s="1"/>
      <c r="AC59" s="1"/>
      <c r="AD59" s="1"/>
      <c r="AE59" s="1"/>
      <c r="AF59" s="1"/>
      <c r="AG59" s="1"/>
      <c r="AH59" s="1"/>
      <c r="AI59" s="1"/>
      <c r="AJ59" s="1"/>
      <c r="AK59" s="1"/>
      <c r="AL59" s="1"/>
      <c r="AM59" s="1"/>
      <c r="AN59" s="1"/>
      <c r="AO59" s="1"/>
      <c r="AP59" s="1"/>
      <c r="AQ59" s="1"/>
      <c r="AR59" s="1"/>
      <c r="AS59" s="1"/>
      <c r="AT59" s="1"/>
    </row>
    <row r="60" spans="1:46" s="5" customFormat="1" ht="13.35" customHeight="1">
      <c r="A60" s="24"/>
      <c r="B60" s="246"/>
      <c r="C60" s="246"/>
      <c r="D60" s="246"/>
      <c r="E60" s="98"/>
      <c r="F60" s="12" t="s">
        <v>74</v>
      </c>
      <c r="G60" s="7"/>
      <c r="H60" s="60">
        <v>150</v>
      </c>
      <c r="I60" s="8"/>
      <c r="J60" s="7">
        <v>30</v>
      </c>
      <c r="K60" s="7"/>
      <c r="L60" s="75">
        <f t="shared" si="6"/>
        <v>4500</v>
      </c>
      <c r="M60" s="120"/>
      <c r="N60" s="76">
        <v>2500</v>
      </c>
      <c r="O60" s="120"/>
      <c r="P60" s="75">
        <f>L60-N60</f>
        <v>2000</v>
      </c>
      <c r="Q60" s="108"/>
      <c r="R60" s="148">
        <v>2500</v>
      </c>
      <c r="S60" s="142"/>
      <c r="T60" s="149">
        <f t="shared" si="8"/>
        <v>0</v>
      </c>
      <c r="U60" s="9"/>
      <c r="W60" s="1"/>
      <c r="X60" s="1"/>
      <c r="Y60" s="1"/>
      <c r="Z60" s="1"/>
      <c r="AA60" s="1"/>
      <c r="AB60" s="1"/>
      <c r="AC60" s="1"/>
      <c r="AD60" s="1"/>
      <c r="AE60" s="1"/>
      <c r="AF60" s="1"/>
      <c r="AG60" s="1"/>
      <c r="AH60" s="1"/>
      <c r="AI60" s="1"/>
      <c r="AJ60" s="1"/>
      <c r="AK60" s="1"/>
      <c r="AL60" s="1"/>
      <c r="AM60" s="1"/>
      <c r="AN60" s="1"/>
      <c r="AO60" s="1"/>
      <c r="AP60" s="1"/>
      <c r="AQ60" s="1"/>
      <c r="AR60" s="1"/>
      <c r="AS60" s="1"/>
      <c r="AT60" s="1"/>
    </row>
    <row r="61" spans="1:46" s="5" customFormat="1" ht="13.35" customHeight="1">
      <c r="A61" s="24"/>
      <c r="B61" s="246"/>
      <c r="C61" s="246"/>
      <c r="D61" s="246"/>
      <c r="E61" s="98"/>
      <c r="F61" s="12" t="s">
        <v>50</v>
      </c>
      <c r="G61" s="7"/>
      <c r="H61" s="60"/>
      <c r="I61" s="8"/>
      <c r="J61" s="7"/>
      <c r="K61" s="7"/>
      <c r="L61" s="75">
        <f t="shared" si="6"/>
        <v>0</v>
      </c>
      <c r="M61" s="120"/>
      <c r="N61" s="76">
        <v>0</v>
      </c>
      <c r="O61" s="120"/>
      <c r="P61" s="75">
        <f t="shared" si="7"/>
        <v>0</v>
      </c>
      <c r="Q61" s="108"/>
      <c r="R61" s="148">
        <v>0</v>
      </c>
      <c r="S61" s="142"/>
      <c r="T61" s="149">
        <f t="shared" si="8"/>
        <v>0</v>
      </c>
      <c r="U61" s="9"/>
      <c r="W61" s="1"/>
      <c r="X61" s="1"/>
      <c r="Y61" s="1"/>
      <c r="Z61" s="1"/>
      <c r="AA61" s="1"/>
      <c r="AB61" s="1"/>
      <c r="AC61" s="1"/>
      <c r="AD61" s="1"/>
      <c r="AE61" s="1"/>
      <c r="AF61" s="1"/>
      <c r="AG61" s="1"/>
      <c r="AH61" s="1"/>
      <c r="AI61" s="1"/>
      <c r="AJ61" s="1"/>
      <c r="AK61" s="1"/>
      <c r="AL61" s="1"/>
      <c r="AM61" s="1"/>
      <c r="AN61" s="1"/>
      <c r="AO61" s="1"/>
      <c r="AP61" s="1"/>
      <c r="AQ61" s="1"/>
      <c r="AR61" s="1"/>
      <c r="AS61" s="1"/>
      <c r="AT61" s="1"/>
    </row>
    <row r="62" spans="1:46" s="5" customFormat="1" ht="13.35" customHeight="1">
      <c r="A62" s="24"/>
      <c r="B62" s="98"/>
      <c r="C62" s="98"/>
      <c r="D62" s="98"/>
      <c r="E62" s="98"/>
      <c r="F62" s="12"/>
      <c r="G62" s="7"/>
      <c r="H62" s="60"/>
      <c r="I62" s="8"/>
      <c r="J62" s="7"/>
      <c r="K62" s="7"/>
      <c r="L62" s="75">
        <f t="shared" si="6"/>
        <v>0</v>
      </c>
      <c r="M62" s="120"/>
      <c r="N62" s="76">
        <v>0</v>
      </c>
      <c r="O62" s="120"/>
      <c r="P62" s="75">
        <f t="shared" si="7"/>
        <v>0</v>
      </c>
      <c r="Q62" s="108"/>
      <c r="R62" s="148">
        <v>0</v>
      </c>
      <c r="S62" s="142"/>
      <c r="T62" s="149">
        <f t="shared" si="8"/>
        <v>0</v>
      </c>
      <c r="U62" s="9"/>
      <c r="W62" s="1"/>
      <c r="X62" s="1"/>
      <c r="Y62" s="1"/>
      <c r="Z62" s="1"/>
      <c r="AA62" s="1"/>
      <c r="AB62" s="1"/>
      <c r="AC62" s="1"/>
      <c r="AD62" s="1"/>
      <c r="AE62" s="1"/>
      <c r="AF62" s="1"/>
      <c r="AG62" s="1"/>
      <c r="AH62" s="1"/>
      <c r="AI62" s="1"/>
      <c r="AJ62" s="1"/>
      <c r="AK62" s="1"/>
      <c r="AL62" s="1"/>
      <c r="AM62" s="1"/>
      <c r="AN62" s="1"/>
      <c r="AO62" s="1"/>
      <c r="AP62" s="1"/>
      <c r="AQ62" s="1"/>
      <c r="AR62" s="1"/>
      <c r="AS62" s="1"/>
      <c r="AT62" s="1"/>
    </row>
    <row r="63" spans="1:46" s="5" customFormat="1" ht="13.35" customHeight="1">
      <c r="A63" s="24"/>
      <c r="B63" s="98"/>
      <c r="C63" s="98"/>
      <c r="D63" s="98"/>
      <c r="E63" s="98"/>
      <c r="F63" s="12"/>
      <c r="G63" s="7"/>
      <c r="H63" s="60"/>
      <c r="I63" s="8"/>
      <c r="J63" s="7"/>
      <c r="K63" s="7"/>
      <c r="L63" s="75">
        <f t="shared" si="6"/>
        <v>0</v>
      </c>
      <c r="M63" s="120"/>
      <c r="N63" s="76">
        <v>0</v>
      </c>
      <c r="O63" s="120"/>
      <c r="P63" s="75">
        <f t="shared" si="7"/>
        <v>0</v>
      </c>
      <c r="Q63" s="108"/>
      <c r="R63" s="148">
        <v>0</v>
      </c>
      <c r="S63" s="142"/>
      <c r="T63" s="149">
        <f t="shared" si="8"/>
        <v>0</v>
      </c>
      <c r="U63" s="9"/>
      <c r="W63" s="1"/>
      <c r="X63" s="1"/>
      <c r="Y63" s="1"/>
      <c r="Z63" s="1"/>
      <c r="AA63" s="1"/>
      <c r="AB63" s="1"/>
      <c r="AC63" s="1"/>
      <c r="AD63" s="1"/>
      <c r="AE63" s="1"/>
      <c r="AF63" s="1"/>
      <c r="AG63" s="1"/>
      <c r="AH63" s="1"/>
      <c r="AI63" s="1"/>
      <c r="AJ63" s="1"/>
      <c r="AK63" s="1"/>
      <c r="AL63" s="1"/>
      <c r="AM63" s="1"/>
      <c r="AN63" s="1"/>
      <c r="AO63" s="1"/>
      <c r="AP63" s="1"/>
      <c r="AQ63" s="1"/>
      <c r="AR63" s="1"/>
      <c r="AS63" s="1"/>
      <c r="AT63" s="1"/>
    </row>
    <row r="64" spans="1:46" s="5" customFormat="1" ht="13.35" customHeight="1">
      <c r="A64" s="24"/>
      <c r="B64" s="98"/>
      <c r="C64" s="98"/>
      <c r="D64" s="98"/>
      <c r="E64" s="98"/>
      <c r="F64" s="12"/>
      <c r="G64" s="7"/>
      <c r="H64" s="60"/>
      <c r="I64" s="8"/>
      <c r="J64" s="7"/>
      <c r="K64" s="7"/>
      <c r="L64" s="75">
        <f t="shared" si="6"/>
        <v>0</v>
      </c>
      <c r="M64" s="120"/>
      <c r="N64" s="76">
        <v>0</v>
      </c>
      <c r="O64" s="120"/>
      <c r="P64" s="75">
        <f t="shared" si="7"/>
        <v>0</v>
      </c>
      <c r="Q64" s="108"/>
      <c r="R64" s="148">
        <v>0</v>
      </c>
      <c r="S64" s="142"/>
      <c r="T64" s="149">
        <f t="shared" si="8"/>
        <v>0</v>
      </c>
      <c r="U64" s="9"/>
      <c r="W64" s="1"/>
      <c r="X64" s="1"/>
      <c r="Y64" s="1"/>
      <c r="Z64" s="1"/>
      <c r="AA64" s="1"/>
      <c r="AB64" s="1"/>
      <c r="AC64" s="1"/>
      <c r="AD64" s="1"/>
      <c r="AE64" s="1"/>
      <c r="AF64" s="1"/>
      <c r="AG64" s="1"/>
      <c r="AH64" s="1"/>
      <c r="AI64" s="1"/>
      <c r="AJ64" s="1"/>
      <c r="AK64" s="1"/>
      <c r="AL64" s="1"/>
      <c r="AM64" s="1"/>
      <c r="AN64" s="1"/>
      <c r="AO64" s="1"/>
      <c r="AP64" s="1"/>
      <c r="AQ64" s="1"/>
      <c r="AR64" s="1"/>
      <c r="AS64" s="1"/>
      <c r="AT64" s="1"/>
    </row>
    <row r="65" spans="1:46" s="5" customFormat="1" ht="13.35" customHeight="1">
      <c r="A65" s="24"/>
      <c r="B65" s="246"/>
      <c r="C65" s="246"/>
      <c r="D65" s="246"/>
      <c r="E65" s="98"/>
      <c r="F65" s="7"/>
      <c r="G65" s="7"/>
      <c r="H65" s="56"/>
      <c r="I65" s="8"/>
      <c r="J65" s="7"/>
      <c r="K65" s="7"/>
      <c r="L65" s="75">
        <f t="shared" si="6"/>
        <v>0</v>
      </c>
      <c r="M65" s="120"/>
      <c r="N65" s="76">
        <v>0</v>
      </c>
      <c r="O65" s="120"/>
      <c r="P65" s="75">
        <f t="shared" si="7"/>
        <v>0</v>
      </c>
      <c r="Q65" s="108"/>
      <c r="R65" s="148">
        <v>0</v>
      </c>
      <c r="S65" s="142"/>
      <c r="T65" s="149">
        <f t="shared" si="8"/>
        <v>0</v>
      </c>
      <c r="U65" s="9"/>
      <c r="W65" s="1"/>
      <c r="X65" s="1"/>
      <c r="Y65" s="1"/>
      <c r="Z65" s="1"/>
      <c r="AA65" s="1"/>
      <c r="AB65" s="1"/>
      <c r="AC65" s="1"/>
      <c r="AD65" s="1"/>
      <c r="AE65" s="1"/>
      <c r="AF65" s="1"/>
      <c r="AG65" s="1"/>
      <c r="AH65" s="1"/>
      <c r="AI65" s="1"/>
      <c r="AJ65" s="1"/>
      <c r="AK65" s="1"/>
      <c r="AL65" s="1"/>
      <c r="AM65" s="1"/>
      <c r="AN65" s="1"/>
      <c r="AO65" s="1"/>
      <c r="AP65" s="1"/>
      <c r="AQ65" s="1"/>
      <c r="AR65" s="1"/>
      <c r="AS65" s="1"/>
      <c r="AT65" s="1"/>
    </row>
    <row r="66" spans="1:46" s="5" customFormat="1">
      <c r="A66" s="24"/>
      <c r="B66" s="8"/>
      <c r="C66" s="8"/>
      <c r="D66" s="8"/>
      <c r="E66" s="8"/>
      <c r="F66" s="7"/>
      <c r="G66" s="7"/>
      <c r="H66" s="56"/>
      <c r="I66" s="8"/>
      <c r="J66" s="7"/>
      <c r="K66" s="7"/>
      <c r="L66" s="9"/>
      <c r="M66" s="108"/>
      <c r="N66" s="9"/>
      <c r="O66" s="108"/>
      <c r="P66" s="9"/>
      <c r="Q66" s="108"/>
      <c r="R66" s="146"/>
      <c r="S66" s="142"/>
      <c r="T66" s="147"/>
      <c r="U66" s="9"/>
      <c r="W66" s="1"/>
      <c r="X66" s="1"/>
      <c r="Y66" s="1"/>
      <c r="Z66" s="1"/>
      <c r="AA66" s="1"/>
      <c r="AB66" s="1"/>
      <c r="AC66" s="1"/>
      <c r="AD66" s="1"/>
      <c r="AE66" s="1"/>
      <c r="AF66" s="1"/>
      <c r="AG66" s="1"/>
      <c r="AH66" s="1"/>
      <c r="AI66" s="1"/>
      <c r="AJ66" s="1"/>
      <c r="AK66" s="1"/>
      <c r="AL66" s="1"/>
      <c r="AM66" s="1"/>
      <c r="AN66" s="1"/>
      <c r="AO66" s="1"/>
      <c r="AP66" s="1"/>
      <c r="AQ66" s="1"/>
      <c r="AR66" s="1"/>
      <c r="AS66" s="1"/>
      <c r="AT66" s="1"/>
    </row>
    <row r="67" spans="1:46" s="5" customFormat="1">
      <c r="A67" s="24"/>
      <c r="B67" s="8"/>
      <c r="C67" s="8"/>
      <c r="D67" s="8"/>
      <c r="E67" s="8"/>
      <c r="F67" s="7"/>
      <c r="G67" s="7"/>
      <c r="H67" s="56"/>
      <c r="I67" s="8"/>
      <c r="J67" s="7"/>
      <c r="K67" s="7"/>
      <c r="L67" s="9"/>
      <c r="M67" s="108"/>
      <c r="N67" s="9"/>
      <c r="O67" s="108"/>
      <c r="P67" s="9"/>
      <c r="Q67" s="108"/>
      <c r="R67" s="146"/>
      <c r="S67" s="142"/>
      <c r="T67" s="147"/>
      <c r="U67" s="9"/>
      <c r="W67" s="1"/>
      <c r="X67" s="1"/>
      <c r="Y67" s="1"/>
      <c r="Z67" s="1"/>
      <c r="AA67" s="1"/>
      <c r="AB67" s="1"/>
      <c r="AC67" s="1"/>
      <c r="AD67" s="1"/>
      <c r="AE67" s="1"/>
      <c r="AF67" s="1"/>
      <c r="AG67" s="1"/>
      <c r="AH67" s="1"/>
      <c r="AI67" s="1"/>
      <c r="AJ67" s="1"/>
      <c r="AK67" s="1"/>
      <c r="AL67" s="1"/>
      <c r="AM67" s="1"/>
      <c r="AN67" s="1"/>
      <c r="AO67" s="1"/>
      <c r="AP67" s="1"/>
      <c r="AQ67" s="1"/>
      <c r="AR67" s="1"/>
      <c r="AS67" s="1"/>
      <c r="AT67" s="1"/>
    </row>
    <row r="68" spans="1:46" s="5" customFormat="1" ht="16.350000000000001" customHeight="1" thickBot="1">
      <c r="A68" s="24"/>
      <c r="B68" s="247" t="s">
        <v>56</v>
      </c>
      <c r="C68" s="247"/>
      <c r="D68" s="247"/>
      <c r="E68" s="247"/>
      <c r="F68" s="247"/>
      <c r="G68" s="247"/>
      <c r="H68" s="247"/>
      <c r="I68" s="247"/>
      <c r="J68" s="247"/>
      <c r="K68" s="48"/>
      <c r="L68" s="42">
        <f>SUM(L73:L76)</f>
        <v>4200</v>
      </c>
      <c r="M68" s="108">
        <f>IF(L68, L68/L68, 0)</f>
        <v>1</v>
      </c>
      <c r="N68" s="42">
        <f>SUM(N73:N76)</f>
        <v>1810</v>
      </c>
      <c r="O68" s="108">
        <f>IF(N68, N68/L68, 0)</f>
        <v>0.43095238095238098</v>
      </c>
      <c r="P68" s="42">
        <f>SUM(P73:P76)</f>
        <v>2390</v>
      </c>
      <c r="Q68" s="108">
        <f>IF(P68, P68/L68, 0)</f>
        <v>0.56904761904761902</v>
      </c>
      <c r="R68" s="141">
        <f>SUM(R73:R76)</f>
        <v>1900</v>
      </c>
      <c r="S68" s="142"/>
      <c r="T68" s="143">
        <f>SUM(T73:T76)</f>
        <v>-90</v>
      </c>
      <c r="U68" s="19"/>
      <c r="W68" s="1"/>
      <c r="X68" s="1"/>
      <c r="Y68" s="1"/>
      <c r="Z68" s="1"/>
      <c r="AA68" s="1"/>
      <c r="AB68" s="1"/>
      <c r="AC68" s="1"/>
      <c r="AD68" s="1"/>
      <c r="AE68" s="1"/>
      <c r="AF68" s="1"/>
      <c r="AG68" s="1"/>
      <c r="AH68" s="1"/>
      <c r="AI68" s="1"/>
      <c r="AJ68" s="1"/>
      <c r="AK68" s="1"/>
      <c r="AL68" s="1"/>
      <c r="AM68" s="1"/>
      <c r="AN68" s="1"/>
      <c r="AO68" s="1"/>
      <c r="AP68" s="1"/>
      <c r="AQ68" s="1"/>
      <c r="AR68" s="1"/>
      <c r="AS68" s="1"/>
      <c r="AT68" s="1"/>
    </row>
    <row r="69" spans="1:46" s="38" customFormat="1" ht="21" customHeight="1">
      <c r="A69" s="36"/>
      <c r="B69" s="248" t="s">
        <v>51</v>
      </c>
      <c r="C69" s="248"/>
      <c r="D69" s="248"/>
      <c r="E69" s="248"/>
      <c r="F69" s="248"/>
      <c r="G69" s="248"/>
      <c r="H69" s="248"/>
      <c r="I69" s="248"/>
      <c r="J69" s="248"/>
      <c r="K69" s="86"/>
      <c r="L69" s="86"/>
      <c r="M69" s="108"/>
      <c r="N69" s="86"/>
      <c r="O69" s="108"/>
      <c r="P69" s="86"/>
      <c r="Q69" s="108"/>
      <c r="R69" s="150"/>
      <c r="S69" s="142"/>
      <c r="T69" s="151"/>
      <c r="U69" s="86"/>
      <c r="W69" s="39"/>
      <c r="X69" s="39"/>
      <c r="Y69" s="39"/>
      <c r="Z69" s="39"/>
      <c r="AA69" s="39"/>
      <c r="AB69" s="39"/>
      <c r="AC69" s="39"/>
      <c r="AD69" s="39"/>
      <c r="AE69" s="39"/>
      <c r="AF69" s="39"/>
      <c r="AG69" s="39"/>
      <c r="AH69" s="39"/>
      <c r="AI69" s="39"/>
      <c r="AJ69" s="39"/>
      <c r="AK69" s="39"/>
      <c r="AL69" s="39"/>
      <c r="AM69" s="39"/>
      <c r="AN69" s="39"/>
      <c r="AO69" s="39"/>
      <c r="AP69" s="39"/>
      <c r="AQ69" s="39"/>
      <c r="AR69" s="39"/>
      <c r="AS69" s="39"/>
      <c r="AT69" s="39"/>
    </row>
    <row r="70" spans="1:46" s="5" customFormat="1" ht="4.5" customHeight="1">
      <c r="A70" s="24"/>
      <c r="B70" s="100"/>
      <c r="C70" s="100"/>
      <c r="D70" s="100"/>
      <c r="E70" s="100"/>
      <c r="F70" s="100"/>
      <c r="G70" s="100"/>
      <c r="H70" s="57"/>
      <c r="I70" s="100"/>
      <c r="J70" s="100"/>
      <c r="K70" s="100"/>
      <c r="L70" s="100"/>
      <c r="M70" s="108"/>
      <c r="N70" s="100"/>
      <c r="O70" s="108"/>
      <c r="P70" s="100"/>
      <c r="Q70" s="108"/>
      <c r="R70" s="152"/>
      <c r="S70" s="142"/>
      <c r="T70" s="153"/>
      <c r="U70" s="100"/>
      <c r="W70" s="1"/>
      <c r="X70" s="1"/>
      <c r="Y70" s="1"/>
      <c r="Z70" s="1"/>
      <c r="AA70" s="1"/>
      <c r="AB70" s="1"/>
      <c r="AC70" s="1"/>
      <c r="AD70" s="1"/>
      <c r="AE70" s="1"/>
      <c r="AF70" s="1"/>
      <c r="AG70" s="1"/>
      <c r="AH70" s="1"/>
      <c r="AI70" s="1"/>
      <c r="AJ70" s="1"/>
      <c r="AK70" s="1"/>
      <c r="AL70" s="1"/>
      <c r="AM70" s="1"/>
      <c r="AN70" s="1"/>
      <c r="AO70" s="1"/>
      <c r="AP70" s="1"/>
      <c r="AQ70" s="1"/>
      <c r="AR70" s="1"/>
      <c r="AS70" s="1"/>
      <c r="AT70" s="1"/>
    </row>
    <row r="71" spans="1:46" s="38" customFormat="1" ht="21.6" customHeight="1">
      <c r="A71" s="36"/>
      <c r="B71" s="249" t="s">
        <v>15</v>
      </c>
      <c r="C71" s="249"/>
      <c r="D71" s="249"/>
      <c r="E71" s="33"/>
      <c r="F71" s="249" t="s">
        <v>36</v>
      </c>
      <c r="G71" s="249"/>
      <c r="H71" s="249"/>
      <c r="I71" s="34"/>
      <c r="J71" s="97" t="s">
        <v>11</v>
      </c>
      <c r="K71" s="33"/>
      <c r="L71" s="32"/>
      <c r="M71" s="108"/>
      <c r="N71" s="32"/>
      <c r="O71" s="108"/>
      <c r="P71" s="32"/>
      <c r="Q71" s="108"/>
      <c r="R71" s="154"/>
      <c r="S71" s="142"/>
      <c r="T71" s="155"/>
      <c r="U71" s="92"/>
      <c r="W71" s="39"/>
      <c r="X71" s="39"/>
      <c r="Y71" s="39"/>
      <c r="Z71" s="39"/>
      <c r="AA71" s="39"/>
      <c r="AB71" s="39"/>
      <c r="AC71" s="39"/>
      <c r="AD71" s="39"/>
      <c r="AE71" s="39"/>
      <c r="AF71" s="39"/>
      <c r="AG71" s="39"/>
      <c r="AH71" s="39"/>
      <c r="AI71" s="39"/>
      <c r="AJ71" s="39"/>
      <c r="AK71" s="39"/>
      <c r="AL71" s="39"/>
      <c r="AM71" s="39"/>
      <c r="AN71" s="39"/>
      <c r="AO71" s="39"/>
      <c r="AP71" s="39"/>
      <c r="AQ71" s="39"/>
      <c r="AR71" s="39"/>
      <c r="AS71" s="39"/>
      <c r="AT71" s="39"/>
    </row>
    <row r="72" spans="1:46" s="5" customFormat="1" ht="7.35" customHeight="1">
      <c r="A72" s="24"/>
      <c r="B72" s="8"/>
      <c r="C72" s="8"/>
      <c r="D72" s="8"/>
      <c r="E72" s="8"/>
      <c r="F72" s="7"/>
      <c r="G72" s="7"/>
      <c r="H72" s="49"/>
      <c r="I72" s="8"/>
      <c r="J72" s="7"/>
      <c r="K72" s="7"/>
      <c r="L72" s="9"/>
      <c r="M72" s="108"/>
      <c r="N72" s="9"/>
      <c r="O72" s="108"/>
      <c r="P72" s="9"/>
      <c r="Q72" s="108"/>
      <c r="R72" s="146"/>
      <c r="S72" s="142"/>
      <c r="T72" s="147"/>
      <c r="U72" s="9"/>
      <c r="W72" s="1"/>
      <c r="X72" s="1"/>
      <c r="Y72" s="1"/>
      <c r="Z72" s="1"/>
      <c r="AA72" s="1"/>
      <c r="AB72" s="1"/>
      <c r="AC72" s="1"/>
      <c r="AD72" s="1"/>
      <c r="AE72" s="1"/>
      <c r="AF72" s="1"/>
      <c r="AG72" s="1"/>
      <c r="AH72" s="1"/>
      <c r="AI72" s="1"/>
      <c r="AJ72" s="1"/>
      <c r="AK72" s="1"/>
      <c r="AL72" s="1"/>
      <c r="AM72" s="1"/>
      <c r="AN72" s="1"/>
      <c r="AO72" s="1"/>
      <c r="AP72" s="1"/>
      <c r="AQ72" s="1"/>
      <c r="AR72" s="1"/>
      <c r="AS72" s="1"/>
      <c r="AT72" s="1"/>
    </row>
    <row r="73" spans="1:46" s="5" customFormat="1" ht="13.35" customHeight="1">
      <c r="A73" s="24"/>
      <c r="B73" s="246" t="s">
        <v>77</v>
      </c>
      <c r="C73" s="246"/>
      <c r="D73" s="246"/>
      <c r="E73" s="98"/>
      <c r="F73" s="244">
        <v>300</v>
      </c>
      <c r="G73" s="244"/>
      <c r="H73" s="244"/>
      <c r="I73" s="49"/>
      <c r="J73" s="99">
        <v>6</v>
      </c>
      <c r="K73" s="7"/>
      <c r="L73" s="75">
        <f>(F73*J73)</f>
        <v>1800</v>
      </c>
      <c r="M73" s="120"/>
      <c r="N73" s="76">
        <v>800</v>
      </c>
      <c r="O73" s="120"/>
      <c r="P73" s="75">
        <f>L73-N73</f>
        <v>1000</v>
      </c>
      <c r="Q73" s="108"/>
      <c r="R73" s="148">
        <v>800</v>
      </c>
      <c r="S73" s="142"/>
      <c r="T73" s="149">
        <f>N73-R73</f>
        <v>0</v>
      </c>
      <c r="U73" s="9"/>
      <c r="W73" s="1"/>
      <c r="X73" s="1"/>
      <c r="Y73" s="1"/>
      <c r="Z73" s="1"/>
      <c r="AA73" s="1"/>
      <c r="AB73" s="1"/>
      <c r="AC73" s="1"/>
      <c r="AD73" s="1"/>
      <c r="AE73" s="1"/>
      <c r="AF73" s="1"/>
      <c r="AG73" s="1"/>
      <c r="AH73" s="1"/>
      <c r="AI73" s="1"/>
      <c r="AJ73" s="1"/>
      <c r="AK73" s="1"/>
      <c r="AL73" s="1"/>
      <c r="AM73" s="1"/>
      <c r="AN73" s="1"/>
      <c r="AO73" s="1"/>
      <c r="AP73" s="1"/>
      <c r="AQ73" s="1"/>
      <c r="AR73" s="1"/>
      <c r="AS73" s="1"/>
      <c r="AT73" s="1"/>
    </row>
    <row r="74" spans="1:46" s="5" customFormat="1" ht="13.35" customHeight="1">
      <c r="A74" s="24"/>
      <c r="B74" s="246" t="s">
        <v>78</v>
      </c>
      <c r="C74" s="246"/>
      <c r="D74" s="246"/>
      <c r="E74" s="98"/>
      <c r="F74" s="244">
        <v>60</v>
      </c>
      <c r="G74" s="244"/>
      <c r="H74" s="244"/>
      <c r="I74" s="49"/>
      <c r="J74" s="99">
        <v>30</v>
      </c>
      <c r="K74" s="7"/>
      <c r="L74" s="75">
        <f>(F74*J74)</f>
        <v>1800</v>
      </c>
      <c r="M74" s="120"/>
      <c r="N74" s="76">
        <v>610</v>
      </c>
      <c r="O74" s="120"/>
      <c r="P74" s="75">
        <f t="shared" ref="P74:P75" si="9">L74-N74</f>
        <v>1190</v>
      </c>
      <c r="Q74" s="108"/>
      <c r="R74" s="148">
        <v>650</v>
      </c>
      <c r="S74" s="142"/>
      <c r="T74" s="149">
        <f t="shared" ref="T74:T76" si="10">N74-R74</f>
        <v>-40</v>
      </c>
      <c r="U74" s="9"/>
      <c r="W74" s="1"/>
      <c r="X74" s="1"/>
      <c r="Y74" s="1"/>
      <c r="Z74" s="1"/>
      <c r="AA74" s="1"/>
      <c r="AB74" s="1"/>
      <c r="AC74" s="1"/>
      <c r="AD74" s="1"/>
      <c r="AE74" s="1"/>
      <c r="AF74" s="1"/>
      <c r="AG74" s="1"/>
      <c r="AH74" s="1"/>
      <c r="AI74" s="1"/>
      <c r="AJ74" s="1"/>
      <c r="AK74" s="1"/>
      <c r="AL74" s="1"/>
      <c r="AM74" s="1"/>
      <c r="AN74" s="1"/>
      <c r="AO74" s="1"/>
      <c r="AP74" s="1"/>
      <c r="AQ74" s="1"/>
      <c r="AR74" s="1"/>
      <c r="AS74" s="1"/>
      <c r="AT74" s="1"/>
    </row>
    <row r="75" spans="1:46" s="5" customFormat="1" ht="13.35" customHeight="1">
      <c r="A75" s="24"/>
      <c r="B75" s="246" t="s">
        <v>83</v>
      </c>
      <c r="C75" s="246"/>
      <c r="D75" s="246"/>
      <c r="E75" s="98"/>
      <c r="F75" s="244">
        <v>40</v>
      </c>
      <c r="G75" s="244"/>
      <c r="H75" s="244"/>
      <c r="I75" s="62"/>
      <c r="J75" s="99">
        <v>15</v>
      </c>
      <c r="K75" s="7"/>
      <c r="L75" s="75">
        <f>(F75*J75)</f>
        <v>600</v>
      </c>
      <c r="M75" s="120"/>
      <c r="N75" s="76">
        <v>400</v>
      </c>
      <c r="O75" s="120"/>
      <c r="P75" s="75">
        <f t="shared" si="9"/>
        <v>200</v>
      </c>
      <c r="Q75" s="108"/>
      <c r="R75" s="148">
        <v>450</v>
      </c>
      <c r="S75" s="142"/>
      <c r="T75" s="149">
        <f t="shared" si="10"/>
        <v>-50</v>
      </c>
      <c r="U75" s="9"/>
      <c r="W75" s="1"/>
      <c r="X75" s="1"/>
      <c r="Y75" s="1"/>
      <c r="Z75" s="1"/>
      <c r="AA75" s="1"/>
      <c r="AB75" s="1"/>
      <c r="AC75" s="1"/>
      <c r="AD75" s="1"/>
      <c r="AE75" s="1"/>
      <c r="AF75" s="1"/>
      <c r="AG75" s="1"/>
      <c r="AH75" s="1"/>
      <c r="AI75" s="1"/>
      <c r="AJ75" s="1"/>
      <c r="AK75" s="1"/>
      <c r="AL75" s="1"/>
      <c r="AM75" s="1"/>
      <c r="AN75" s="1"/>
      <c r="AO75" s="1"/>
      <c r="AP75" s="1"/>
      <c r="AQ75" s="1"/>
      <c r="AR75" s="1"/>
      <c r="AS75" s="1"/>
      <c r="AT75" s="1"/>
    </row>
    <row r="76" spans="1:46" s="5" customFormat="1" ht="13.35" customHeight="1">
      <c r="A76" s="24"/>
      <c r="B76" s="246"/>
      <c r="C76" s="246"/>
      <c r="D76" s="246"/>
      <c r="E76" s="98"/>
      <c r="F76" s="244"/>
      <c r="G76" s="244"/>
      <c r="H76" s="244"/>
      <c r="I76" s="62"/>
      <c r="J76" s="99"/>
      <c r="K76" s="7"/>
      <c r="L76" s="75">
        <f>(F76*J76)</f>
        <v>0</v>
      </c>
      <c r="M76" s="120"/>
      <c r="N76" s="76">
        <v>0</v>
      </c>
      <c r="O76" s="120"/>
      <c r="P76" s="75">
        <f>L76-N76</f>
        <v>0</v>
      </c>
      <c r="Q76" s="108"/>
      <c r="R76" s="148">
        <v>0</v>
      </c>
      <c r="S76" s="142"/>
      <c r="T76" s="149">
        <f t="shared" si="10"/>
        <v>0</v>
      </c>
      <c r="U76" s="9"/>
      <c r="W76" s="1"/>
      <c r="X76" s="1"/>
      <c r="Y76" s="1"/>
      <c r="Z76" s="1"/>
      <c r="AA76" s="1"/>
      <c r="AB76" s="1"/>
      <c r="AC76" s="1"/>
      <c r="AD76" s="1"/>
      <c r="AE76" s="1"/>
      <c r="AF76" s="1"/>
      <c r="AG76" s="1"/>
      <c r="AH76" s="1"/>
      <c r="AI76" s="1"/>
      <c r="AJ76" s="1"/>
      <c r="AK76" s="1"/>
      <c r="AL76" s="1"/>
      <c r="AM76" s="1"/>
      <c r="AN76" s="1"/>
      <c r="AO76" s="1"/>
      <c r="AP76" s="1"/>
      <c r="AQ76" s="1"/>
      <c r="AR76" s="1"/>
      <c r="AS76" s="1"/>
      <c r="AT76" s="1"/>
    </row>
    <row r="77" spans="1:46" s="5" customFormat="1" ht="13.35" customHeight="1">
      <c r="A77" s="24"/>
      <c r="B77" s="8"/>
      <c r="C77" s="8"/>
      <c r="D77" s="8"/>
      <c r="E77" s="8"/>
      <c r="F77" s="7"/>
      <c r="G77" s="7"/>
      <c r="H77" s="49"/>
      <c r="I77" s="8"/>
      <c r="J77" s="7"/>
      <c r="K77" s="7"/>
      <c r="L77" s="9"/>
      <c r="M77" s="108"/>
      <c r="N77" s="9"/>
      <c r="O77" s="108"/>
      <c r="P77" s="9"/>
      <c r="Q77" s="108"/>
      <c r="R77" s="146"/>
      <c r="S77" s="142"/>
      <c r="T77" s="147"/>
      <c r="U77" s="9"/>
      <c r="W77" s="1"/>
      <c r="X77" s="1"/>
      <c r="Y77" s="1"/>
      <c r="Z77" s="1"/>
      <c r="AA77" s="1"/>
      <c r="AB77" s="1"/>
      <c r="AC77" s="1"/>
      <c r="AD77" s="1"/>
      <c r="AE77" s="1"/>
      <c r="AF77" s="1"/>
      <c r="AG77" s="1"/>
      <c r="AH77" s="1"/>
      <c r="AI77" s="1"/>
      <c r="AJ77" s="1"/>
      <c r="AK77" s="1"/>
      <c r="AL77" s="1"/>
      <c r="AM77" s="1"/>
      <c r="AN77" s="1"/>
      <c r="AO77" s="1"/>
      <c r="AP77" s="1"/>
      <c r="AQ77" s="1"/>
      <c r="AR77" s="1"/>
      <c r="AS77" s="1"/>
      <c r="AT77" s="1"/>
    </row>
    <row r="78" spans="1:46" ht="16.350000000000001" customHeight="1" thickBot="1">
      <c r="B78" s="251" t="s">
        <v>34</v>
      </c>
      <c r="C78" s="251"/>
      <c r="D78" s="251"/>
      <c r="E78" s="251"/>
      <c r="F78" s="251"/>
      <c r="G78" s="251"/>
      <c r="H78" s="251"/>
      <c r="I78" s="251"/>
      <c r="J78" s="251"/>
      <c r="K78" s="48"/>
      <c r="L78" s="42">
        <f>SUM(L83:L86)</f>
        <v>8950</v>
      </c>
      <c r="M78" s="108">
        <f>IF(L78, L78/L78, 0)</f>
        <v>1</v>
      </c>
      <c r="N78" s="42">
        <f>SUM(N83:N86)</f>
        <v>6640</v>
      </c>
      <c r="O78" s="108">
        <f>IF(N78, N78/L78, 0)</f>
        <v>0.74189944134078212</v>
      </c>
      <c r="P78" s="42">
        <f>SUM(P83:P86)</f>
        <v>2310</v>
      </c>
      <c r="Q78" s="108">
        <f>IF(P78, P78/L78, 0)</f>
        <v>0.25810055865921788</v>
      </c>
      <c r="R78" s="141">
        <f>SUM(R83:R86)</f>
        <v>6650</v>
      </c>
      <c r="S78" s="142"/>
      <c r="T78" s="143">
        <f>SUM(T83:T86)</f>
        <v>-10</v>
      </c>
      <c r="U78" s="19"/>
    </row>
    <row r="79" spans="1:46" s="40" customFormat="1" ht="21" customHeight="1">
      <c r="A79" s="36"/>
      <c r="B79" s="248" t="s">
        <v>57</v>
      </c>
      <c r="C79" s="248"/>
      <c r="D79" s="248"/>
      <c r="E79" s="248"/>
      <c r="F79" s="248"/>
      <c r="G79" s="248"/>
      <c r="H79" s="248"/>
      <c r="I79" s="248"/>
      <c r="J79" s="248"/>
      <c r="K79" s="86"/>
      <c r="L79" s="86"/>
      <c r="M79" s="108"/>
      <c r="N79" s="86"/>
      <c r="O79" s="108"/>
      <c r="P79" s="86"/>
      <c r="Q79" s="108"/>
      <c r="R79" s="150"/>
      <c r="S79" s="142"/>
      <c r="T79" s="151"/>
      <c r="U79" s="86"/>
      <c r="V79" s="38"/>
      <c r="W79" s="39"/>
      <c r="X79" s="39"/>
      <c r="Y79" s="39"/>
      <c r="Z79" s="39"/>
      <c r="AA79" s="39"/>
      <c r="AB79" s="39"/>
      <c r="AC79" s="39"/>
      <c r="AD79" s="39"/>
      <c r="AE79" s="39"/>
      <c r="AF79" s="39"/>
      <c r="AG79" s="39"/>
      <c r="AH79" s="39"/>
      <c r="AI79" s="39"/>
      <c r="AJ79" s="39"/>
      <c r="AK79" s="39"/>
      <c r="AL79" s="39"/>
      <c r="AM79" s="39"/>
      <c r="AN79" s="39"/>
      <c r="AO79" s="39"/>
      <c r="AP79" s="39"/>
      <c r="AQ79" s="39"/>
      <c r="AR79" s="39"/>
      <c r="AS79" s="39"/>
      <c r="AT79" s="39"/>
    </row>
    <row r="80" spans="1:46" ht="4.5" customHeight="1">
      <c r="B80" s="100"/>
      <c r="C80" s="100"/>
      <c r="D80" s="100"/>
      <c r="E80" s="100"/>
      <c r="F80" s="100"/>
      <c r="G80" s="100"/>
      <c r="H80" s="57"/>
      <c r="I80" s="100"/>
      <c r="J80" s="100"/>
      <c r="K80" s="100"/>
      <c r="L80" s="100"/>
      <c r="M80" s="108"/>
      <c r="N80" s="100"/>
      <c r="O80" s="108"/>
      <c r="P80" s="100"/>
      <c r="Q80" s="108"/>
      <c r="R80" s="152"/>
      <c r="S80" s="142"/>
      <c r="T80" s="153"/>
      <c r="U80" s="100"/>
    </row>
    <row r="81" spans="1:46" s="40" customFormat="1" ht="21.6" customHeight="1">
      <c r="A81" s="36"/>
      <c r="B81" s="249" t="s">
        <v>14</v>
      </c>
      <c r="C81" s="249"/>
      <c r="D81" s="249"/>
      <c r="E81" s="33"/>
      <c r="F81" s="249" t="s">
        <v>36</v>
      </c>
      <c r="G81" s="249"/>
      <c r="H81" s="249"/>
      <c r="I81" s="34"/>
      <c r="J81" s="97" t="s">
        <v>11</v>
      </c>
      <c r="K81" s="33"/>
      <c r="L81" s="32"/>
      <c r="M81" s="108"/>
      <c r="N81" s="32"/>
      <c r="O81" s="108"/>
      <c r="P81" s="32"/>
      <c r="Q81" s="108"/>
      <c r="R81" s="154"/>
      <c r="S81" s="142"/>
      <c r="T81" s="155"/>
      <c r="U81" s="92"/>
      <c r="V81" s="38"/>
      <c r="W81" s="39"/>
      <c r="X81" s="39"/>
      <c r="Y81" s="39"/>
      <c r="Z81" s="39"/>
      <c r="AA81" s="39"/>
      <c r="AB81" s="39"/>
      <c r="AC81" s="39"/>
      <c r="AD81" s="39"/>
      <c r="AE81" s="39"/>
      <c r="AF81" s="39"/>
      <c r="AG81" s="39"/>
      <c r="AH81" s="39"/>
      <c r="AI81" s="39"/>
      <c r="AJ81" s="39"/>
      <c r="AK81" s="39"/>
      <c r="AL81" s="39"/>
      <c r="AM81" s="39"/>
      <c r="AN81" s="39"/>
      <c r="AO81" s="39"/>
      <c r="AP81" s="39"/>
      <c r="AQ81" s="39"/>
      <c r="AR81" s="39"/>
      <c r="AS81" s="39"/>
      <c r="AT81" s="39"/>
    </row>
    <row r="82" spans="1:46" ht="7.35" customHeight="1">
      <c r="B82" s="8"/>
      <c r="C82" s="8"/>
      <c r="D82" s="8"/>
      <c r="E82" s="8"/>
      <c r="F82" s="7"/>
      <c r="G82" s="7"/>
      <c r="H82" s="49"/>
      <c r="I82" s="8"/>
      <c r="J82" s="7"/>
      <c r="K82" s="7"/>
      <c r="L82" s="9"/>
      <c r="M82" s="108"/>
      <c r="N82" s="9"/>
      <c r="O82" s="108"/>
      <c r="P82" s="9"/>
      <c r="Q82" s="108"/>
      <c r="R82" s="146"/>
      <c r="S82" s="142"/>
      <c r="T82" s="147"/>
      <c r="U82" s="9"/>
    </row>
    <row r="83" spans="1:46" ht="13.35" customHeight="1">
      <c r="B83" s="246" t="s">
        <v>79</v>
      </c>
      <c r="C83" s="246"/>
      <c r="D83" s="246"/>
      <c r="E83" s="98"/>
      <c r="F83" s="244">
        <v>1000</v>
      </c>
      <c r="G83" s="244"/>
      <c r="H83" s="244"/>
      <c r="I83" s="8"/>
      <c r="J83" s="7">
        <v>8</v>
      </c>
      <c r="K83" s="7"/>
      <c r="L83" s="76">
        <f>(F83*J83)</f>
        <v>8000</v>
      </c>
      <c r="M83" s="120"/>
      <c r="N83" s="76">
        <v>6000</v>
      </c>
      <c r="O83" s="120"/>
      <c r="P83" s="76">
        <f>L83-N83</f>
        <v>2000</v>
      </c>
      <c r="Q83" s="108"/>
      <c r="R83" s="148">
        <v>6000</v>
      </c>
      <c r="S83" s="142"/>
      <c r="T83" s="149">
        <f>N83-R83</f>
        <v>0</v>
      </c>
      <c r="U83" s="9"/>
    </row>
    <row r="84" spans="1:46" ht="13.35" customHeight="1">
      <c r="B84" s="246" t="s">
        <v>17</v>
      </c>
      <c r="C84" s="246"/>
      <c r="D84" s="246"/>
      <c r="E84" s="98"/>
      <c r="F84" s="244">
        <v>118.75</v>
      </c>
      <c r="G84" s="244"/>
      <c r="H84" s="244"/>
      <c r="I84" s="8"/>
      <c r="J84" s="7">
        <v>8</v>
      </c>
      <c r="K84" s="7"/>
      <c r="L84" s="76">
        <f>(F84*J84)</f>
        <v>950</v>
      </c>
      <c r="M84" s="120"/>
      <c r="N84" s="76">
        <v>640</v>
      </c>
      <c r="O84" s="120"/>
      <c r="P84" s="76">
        <f>L84-N84</f>
        <v>310</v>
      </c>
      <c r="Q84" s="108"/>
      <c r="R84" s="148">
        <v>650</v>
      </c>
      <c r="S84" s="142"/>
      <c r="T84" s="149">
        <f t="shared" ref="T84:T86" si="11">N84-R84</f>
        <v>-10</v>
      </c>
      <c r="U84" s="9"/>
    </row>
    <row r="85" spans="1:46" ht="13.35" customHeight="1">
      <c r="B85" s="246"/>
      <c r="C85" s="246"/>
      <c r="D85" s="246"/>
      <c r="E85" s="98"/>
      <c r="F85" s="99"/>
      <c r="G85" s="99"/>
      <c r="H85" s="99"/>
      <c r="I85" s="16"/>
      <c r="J85" s="7"/>
      <c r="K85" s="7"/>
      <c r="L85" s="76">
        <f>(F85*J85)</f>
        <v>0</v>
      </c>
      <c r="M85" s="120"/>
      <c r="N85" s="76">
        <v>0</v>
      </c>
      <c r="O85" s="120"/>
      <c r="P85" s="76">
        <f t="shared" ref="P85:P86" si="12">L85-N85</f>
        <v>0</v>
      </c>
      <c r="Q85" s="108"/>
      <c r="R85" s="148">
        <v>0</v>
      </c>
      <c r="S85" s="142"/>
      <c r="T85" s="149">
        <f t="shared" si="11"/>
        <v>0</v>
      </c>
      <c r="U85" s="9"/>
    </row>
    <row r="86" spans="1:46" ht="13.35" customHeight="1">
      <c r="B86" s="246"/>
      <c r="C86" s="246"/>
      <c r="D86" s="246"/>
      <c r="E86" s="98"/>
      <c r="F86" s="99"/>
      <c r="G86" s="99"/>
      <c r="H86" s="99"/>
      <c r="I86" s="16"/>
      <c r="J86" s="7"/>
      <c r="K86" s="7"/>
      <c r="L86" s="76">
        <f>(F86*J86)</f>
        <v>0</v>
      </c>
      <c r="M86" s="120"/>
      <c r="N86" s="76">
        <v>0</v>
      </c>
      <c r="O86" s="120"/>
      <c r="P86" s="76">
        <f t="shared" si="12"/>
        <v>0</v>
      </c>
      <c r="Q86" s="108"/>
      <c r="R86" s="148">
        <v>0</v>
      </c>
      <c r="S86" s="142"/>
      <c r="T86" s="149">
        <f t="shared" si="11"/>
        <v>0</v>
      </c>
      <c r="U86" s="9"/>
    </row>
    <row r="87" spans="1:46" ht="13.35" customHeight="1">
      <c r="B87" s="98"/>
      <c r="C87" s="98"/>
      <c r="D87" s="98"/>
      <c r="E87" s="98"/>
      <c r="F87" s="7"/>
      <c r="G87" s="7"/>
      <c r="H87" s="56"/>
      <c r="I87" s="8"/>
      <c r="J87" s="7"/>
      <c r="K87" s="7"/>
      <c r="L87" s="9"/>
      <c r="M87" s="108"/>
      <c r="N87" s="9"/>
      <c r="O87" s="108"/>
      <c r="P87" s="9"/>
      <c r="Q87" s="108"/>
      <c r="R87" s="146"/>
      <c r="S87" s="142"/>
      <c r="T87" s="147"/>
      <c r="U87" s="9"/>
    </row>
    <row r="88" spans="1:46" ht="16.350000000000001" customHeight="1" thickBot="1">
      <c r="B88" s="251" t="s">
        <v>0</v>
      </c>
      <c r="C88" s="251"/>
      <c r="D88" s="251"/>
      <c r="E88" s="251"/>
      <c r="F88" s="251"/>
      <c r="G88" s="251"/>
      <c r="H88" s="251"/>
      <c r="I88" s="251"/>
      <c r="J88" s="251"/>
      <c r="K88" s="48"/>
      <c r="L88" s="42">
        <f>SUM(L93:L96)</f>
        <v>2750</v>
      </c>
      <c r="M88" s="108">
        <f>IF(L88, L88/L88, 0)</f>
        <v>1</v>
      </c>
      <c r="N88" s="42">
        <f>SUM(N93:N96)</f>
        <v>2000</v>
      </c>
      <c r="O88" s="108">
        <f>IF(N88, N88/L88, 0)</f>
        <v>0.72727272727272729</v>
      </c>
      <c r="P88" s="42">
        <f>SUM(P93:P96)</f>
        <v>750</v>
      </c>
      <c r="Q88" s="108">
        <f>IF(P88, P88/L88, 0)</f>
        <v>0.27272727272727271</v>
      </c>
      <c r="R88" s="141">
        <f>SUM(R93:R96)</f>
        <v>2040</v>
      </c>
      <c r="S88" s="142"/>
      <c r="T88" s="143">
        <f>SUM(T93:T96)</f>
        <v>-40</v>
      </c>
      <c r="U88" s="19"/>
    </row>
    <row r="89" spans="1:46" s="40" customFormat="1" ht="21" customHeight="1">
      <c r="A89" s="36"/>
      <c r="B89" s="252" t="s">
        <v>58</v>
      </c>
      <c r="C89" s="252"/>
      <c r="D89" s="252"/>
      <c r="E89" s="252"/>
      <c r="F89" s="252"/>
      <c r="G89" s="252"/>
      <c r="H89" s="252"/>
      <c r="I89" s="252"/>
      <c r="J89" s="252"/>
      <c r="K89" s="86"/>
      <c r="L89" s="86"/>
      <c r="M89" s="108"/>
      <c r="N89" s="86"/>
      <c r="O89" s="108"/>
      <c r="P89" s="86"/>
      <c r="Q89" s="108"/>
      <c r="R89" s="150"/>
      <c r="S89" s="142"/>
      <c r="T89" s="151"/>
      <c r="U89" s="86"/>
      <c r="V89" s="38"/>
      <c r="W89" s="39"/>
      <c r="X89" s="39"/>
      <c r="Y89" s="39"/>
      <c r="Z89" s="39"/>
      <c r="AA89" s="39"/>
      <c r="AB89" s="39"/>
      <c r="AC89" s="39"/>
      <c r="AD89" s="39"/>
      <c r="AE89" s="39"/>
      <c r="AF89" s="39"/>
      <c r="AG89" s="39"/>
      <c r="AH89" s="39"/>
      <c r="AI89" s="39"/>
      <c r="AJ89" s="39"/>
      <c r="AK89" s="39"/>
      <c r="AL89" s="39"/>
      <c r="AM89" s="39"/>
      <c r="AN89" s="39"/>
      <c r="AO89" s="39"/>
      <c r="AP89" s="39"/>
      <c r="AQ89" s="39"/>
      <c r="AR89" s="39"/>
      <c r="AS89" s="39"/>
      <c r="AT89" s="39"/>
    </row>
    <row r="90" spans="1:46" s="5" customFormat="1" ht="4.5" customHeight="1">
      <c r="A90" s="24"/>
      <c r="B90" s="100"/>
      <c r="C90" s="100"/>
      <c r="D90" s="100"/>
      <c r="E90" s="100"/>
      <c r="F90" s="100"/>
      <c r="G90" s="100"/>
      <c r="H90" s="57"/>
      <c r="I90" s="100"/>
      <c r="J90" s="100"/>
      <c r="K90" s="100"/>
      <c r="L90" s="100"/>
      <c r="M90" s="108"/>
      <c r="N90" s="100"/>
      <c r="O90" s="108"/>
      <c r="P90" s="100"/>
      <c r="Q90" s="108"/>
      <c r="R90" s="152"/>
      <c r="S90" s="142"/>
      <c r="T90" s="153"/>
      <c r="U90" s="100"/>
      <c r="W90" s="1"/>
      <c r="X90" s="1"/>
      <c r="Y90" s="1"/>
      <c r="Z90" s="1"/>
      <c r="AA90" s="1"/>
      <c r="AB90" s="1"/>
      <c r="AC90" s="1"/>
      <c r="AD90" s="1"/>
      <c r="AE90" s="1"/>
      <c r="AF90" s="1"/>
      <c r="AG90" s="1"/>
      <c r="AH90" s="1"/>
      <c r="AI90" s="1"/>
      <c r="AJ90" s="1"/>
      <c r="AK90" s="1"/>
      <c r="AL90" s="1"/>
      <c r="AM90" s="1"/>
      <c r="AN90" s="1"/>
      <c r="AO90" s="1"/>
      <c r="AP90" s="1"/>
      <c r="AQ90" s="1"/>
      <c r="AR90" s="1"/>
      <c r="AS90" s="1"/>
      <c r="AT90" s="1"/>
    </row>
    <row r="91" spans="1:46" s="38" customFormat="1" ht="21.6" customHeight="1">
      <c r="A91" s="36"/>
      <c r="B91" s="249" t="s">
        <v>31</v>
      </c>
      <c r="C91" s="249"/>
      <c r="D91" s="249"/>
      <c r="E91" s="33"/>
      <c r="F91" s="249" t="s">
        <v>36</v>
      </c>
      <c r="G91" s="249"/>
      <c r="H91" s="249"/>
      <c r="I91" s="34"/>
      <c r="J91" s="97" t="s">
        <v>11</v>
      </c>
      <c r="K91" s="33"/>
      <c r="L91" s="32"/>
      <c r="M91" s="108"/>
      <c r="N91" s="32"/>
      <c r="O91" s="108"/>
      <c r="P91" s="32"/>
      <c r="Q91" s="108"/>
      <c r="R91" s="154"/>
      <c r="S91" s="142"/>
      <c r="T91" s="155"/>
      <c r="U91" s="92"/>
      <c r="W91" s="39"/>
      <c r="X91" s="39"/>
      <c r="Y91" s="39"/>
      <c r="Z91" s="39"/>
      <c r="AA91" s="39"/>
      <c r="AB91" s="39"/>
      <c r="AC91" s="39"/>
      <c r="AD91" s="39"/>
      <c r="AE91" s="39"/>
      <c r="AF91" s="39"/>
      <c r="AG91" s="39"/>
      <c r="AH91" s="39"/>
      <c r="AI91" s="39"/>
      <c r="AJ91" s="39"/>
      <c r="AK91" s="39"/>
      <c r="AL91" s="39"/>
      <c r="AM91" s="39"/>
      <c r="AN91" s="39"/>
      <c r="AO91" s="39"/>
      <c r="AP91" s="39"/>
      <c r="AQ91" s="39"/>
      <c r="AR91" s="39"/>
      <c r="AS91" s="39"/>
      <c r="AT91" s="39"/>
    </row>
    <row r="92" spans="1:46" s="5" customFormat="1" ht="7.35" customHeight="1">
      <c r="A92" s="24"/>
      <c r="B92" s="8"/>
      <c r="C92" s="8"/>
      <c r="D92" s="8"/>
      <c r="E92" s="8"/>
      <c r="F92" s="7"/>
      <c r="G92" s="7"/>
      <c r="H92" s="49"/>
      <c r="I92" s="8"/>
      <c r="J92" s="7"/>
      <c r="K92" s="7"/>
      <c r="L92" s="9"/>
      <c r="M92" s="108"/>
      <c r="N92" s="9"/>
      <c r="O92" s="108"/>
      <c r="P92" s="9"/>
      <c r="Q92" s="108"/>
      <c r="R92" s="146"/>
      <c r="S92" s="142"/>
      <c r="T92" s="147"/>
      <c r="U92" s="9"/>
      <c r="W92" s="1"/>
      <c r="X92" s="1"/>
      <c r="Y92" s="1"/>
      <c r="Z92" s="1"/>
      <c r="AA92" s="1"/>
      <c r="AB92" s="1"/>
      <c r="AC92" s="1"/>
      <c r="AD92" s="1"/>
      <c r="AE92" s="1"/>
      <c r="AF92" s="1"/>
      <c r="AG92" s="1"/>
      <c r="AH92" s="1"/>
      <c r="AI92" s="1"/>
      <c r="AJ92" s="1"/>
      <c r="AK92" s="1"/>
      <c r="AL92" s="1"/>
      <c r="AM92" s="1"/>
      <c r="AN92" s="1"/>
      <c r="AO92" s="1"/>
      <c r="AP92" s="1"/>
      <c r="AQ92" s="1"/>
      <c r="AR92" s="1"/>
      <c r="AS92" s="1"/>
      <c r="AT92" s="1"/>
    </row>
    <row r="93" spans="1:46" s="5" customFormat="1" ht="13.35" customHeight="1">
      <c r="A93" s="24"/>
      <c r="B93" s="246" t="s">
        <v>18</v>
      </c>
      <c r="C93" s="246"/>
      <c r="D93" s="246"/>
      <c r="E93" s="98"/>
      <c r="F93" s="250">
        <v>100</v>
      </c>
      <c r="G93" s="250"/>
      <c r="H93" s="250"/>
      <c r="I93" s="49"/>
      <c r="J93" s="99">
        <v>20</v>
      </c>
      <c r="K93" s="7"/>
      <c r="L93" s="76">
        <f>(F93*J93)</f>
        <v>2000</v>
      </c>
      <c r="M93" s="120"/>
      <c r="N93" s="76">
        <v>1500</v>
      </c>
      <c r="O93" s="120"/>
      <c r="P93" s="76">
        <f>L93-N93</f>
        <v>500</v>
      </c>
      <c r="Q93" s="108"/>
      <c r="R93" s="148">
        <v>1500</v>
      </c>
      <c r="S93" s="142"/>
      <c r="T93" s="149">
        <f>N93-R93</f>
        <v>0</v>
      </c>
      <c r="U93" s="9"/>
      <c r="W93" s="1"/>
      <c r="X93" s="1"/>
      <c r="Y93" s="1"/>
      <c r="Z93" s="1"/>
      <c r="AA93" s="1"/>
      <c r="AB93" s="1"/>
      <c r="AC93" s="1"/>
      <c r="AD93" s="1"/>
      <c r="AE93" s="1"/>
      <c r="AF93" s="1"/>
      <c r="AG93" s="1"/>
      <c r="AH93" s="1"/>
      <c r="AI93" s="1"/>
      <c r="AJ93" s="1"/>
      <c r="AK93" s="1"/>
      <c r="AL93" s="1"/>
      <c r="AM93" s="1"/>
      <c r="AN93" s="1"/>
      <c r="AO93" s="1"/>
      <c r="AP93" s="1"/>
      <c r="AQ93" s="1"/>
      <c r="AR93" s="1"/>
      <c r="AS93" s="1"/>
      <c r="AT93" s="1"/>
    </row>
    <row r="94" spans="1:46" s="5" customFormat="1" ht="13.35" customHeight="1">
      <c r="A94" s="24"/>
      <c r="B94" s="246" t="s">
        <v>19</v>
      </c>
      <c r="C94" s="246"/>
      <c r="D94" s="246"/>
      <c r="E94" s="98"/>
      <c r="F94" s="250">
        <v>50</v>
      </c>
      <c r="G94" s="250"/>
      <c r="H94" s="250"/>
      <c r="I94" s="49"/>
      <c r="J94" s="99">
        <v>5</v>
      </c>
      <c r="K94" s="7"/>
      <c r="L94" s="76">
        <f>(F94*J94)</f>
        <v>250</v>
      </c>
      <c r="M94" s="120"/>
      <c r="N94" s="76">
        <v>200</v>
      </c>
      <c r="O94" s="120"/>
      <c r="P94" s="76">
        <f t="shared" ref="P94:P96" si="13">L94-N94</f>
        <v>50</v>
      </c>
      <c r="Q94" s="108"/>
      <c r="R94" s="148">
        <v>220</v>
      </c>
      <c r="S94" s="142"/>
      <c r="T94" s="149">
        <f t="shared" ref="T94:T96" si="14">N94-R94</f>
        <v>-20</v>
      </c>
      <c r="U94" s="9"/>
      <c r="W94" s="1"/>
      <c r="X94" s="1"/>
      <c r="Y94" s="1"/>
      <c r="Z94" s="1"/>
      <c r="AA94" s="1"/>
      <c r="AB94" s="1"/>
      <c r="AC94" s="1"/>
      <c r="AD94" s="1"/>
      <c r="AE94" s="1"/>
      <c r="AF94" s="1"/>
      <c r="AG94" s="1"/>
      <c r="AH94" s="1"/>
      <c r="AI94" s="1"/>
      <c r="AJ94" s="1"/>
      <c r="AK94" s="1"/>
      <c r="AL94" s="1"/>
      <c r="AM94" s="1"/>
      <c r="AN94" s="1"/>
      <c r="AO94" s="1"/>
      <c r="AP94" s="1"/>
      <c r="AQ94" s="1"/>
      <c r="AR94" s="1"/>
      <c r="AS94" s="1"/>
      <c r="AT94" s="1"/>
    </row>
    <row r="95" spans="1:46" s="5" customFormat="1" ht="13.35" customHeight="1">
      <c r="A95" s="24"/>
      <c r="B95" s="246" t="s">
        <v>20</v>
      </c>
      <c r="C95" s="246"/>
      <c r="D95" s="246"/>
      <c r="E95" s="98"/>
      <c r="F95" s="244">
        <v>500</v>
      </c>
      <c r="G95" s="244"/>
      <c r="H95" s="244"/>
      <c r="I95" s="62"/>
      <c r="J95" s="99">
        <v>1</v>
      </c>
      <c r="K95" s="7"/>
      <c r="L95" s="76">
        <f>(F95*J95)</f>
        <v>500</v>
      </c>
      <c r="M95" s="120"/>
      <c r="N95" s="76">
        <v>300</v>
      </c>
      <c r="O95" s="120"/>
      <c r="P95" s="76">
        <f t="shared" si="13"/>
        <v>200</v>
      </c>
      <c r="Q95" s="108"/>
      <c r="R95" s="148">
        <v>320</v>
      </c>
      <c r="S95" s="142"/>
      <c r="T95" s="149">
        <f t="shared" si="14"/>
        <v>-20</v>
      </c>
      <c r="U95" s="9"/>
      <c r="W95" s="1"/>
      <c r="X95" s="1"/>
      <c r="Y95" s="1"/>
      <c r="Z95" s="1"/>
      <c r="AA95" s="1"/>
      <c r="AB95" s="1"/>
      <c r="AC95" s="1"/>
      <c r="AD95" s="1"/>
      <c r="AE95" s="1"/>
      <c r="AF95" s="1"/>
      <c r="AG95" s="1"/>
      <c r="AH95" s="1"/>
      <c r="AI95" s="1"/>
      <c r="AJ95" s="1"/>
      <c r="AK95" s="1"/>
      <c r="AL95" s="1"/>
      <c r="AM95" s="1"/>
      <c r="AN95" s="1"/>
      <c r="AO95" s="1"/>
      <c r="AP95" s="1"/>
      <c r="AQ95" s="1"/>
      <c r="AR95" s="1"/>
      <c r="AS95" s="1"/>
      <c r="AT95" s="1"/>
    </row>
    <row r="96" spans="1:46" s="5" customFormat="1" ht="13.35" customHeight="1">
      <c r="A96" s="24"/>
      <c r="B96" s="246"/>
      <c r="C96" s="246"/>
      <c r="D96" s="246"/>
      <c r="E96" s="8"/>
      <c r="F96" s="7"/>
      <c r="G96" s="7"/>
      <c r="H96" s="12"/>
      <c r="I96" s="49"/>
      <c r="J96" s="99"/>
      <c r="K96" s="7"/>
      <c r="L96" s="76">
        <f>(F96*J96)</f>
        <v>0</v>
      </c>
      <c r="M96" s="120"/>
      <c r="N96" s="76">
        <v>0</v>
      </c>
      <c r="O96" s="120"/>
      <c r="P96" s="76">
        <f t="shared" si="13"/>
        <v>0</v>
      </c>
      <c r="Q96" s="108"/>
      <c r="R96" s="148">
        <v>0</v>
      </c>
      <c r="S96" s="142"/>
      <c r="T96" s="149">
        <f t="shared" si="14"/>
        <v>0</v>
      </c>
      <c r="U96" s="9"/>
      <c r="W96" s="1"/>
      <c r="X96" s="1"/>
      <c r="Y96" s="1"/>
      <c r="Z96" s="1"/>
      <c r="AA96" s="1"/>
      <c r="AB96" s="1"/>
      <c r="AC96" s="1"/>
      <c r="AD96" s="1"/>
      <c r="AE96" s="1"/>
      <c r="AF96" s="1"/>
      <c r="AG96" s="1"/>
      <c r="AH96" s="1"/>
      <c r="AI96" s="1"/>
      <c r="AJ96" s="1"/>
      <c r="AK96" s="1"/>
      <c r="AL96" s="1"/>
      <c r="AM96" s="1"/>
      <c r="AN96" s="1"/>
      <c r="AO96" s="1"/>
      <c r="AP96" s="1"/>
      <c r="AQ96" s="1"/>
      <c r="AR96" s="1"/>
      <c r="AS96" s="1"/>
      <c r="AT96" s="1"/>
    </row>
    <row r="97" spans="1:46" s="5" customFormat="1" ht="12.6" customHeight="1">
      <c r="A97" s="24"/>
      <c r="B97" s="98"/>
      <c r="C97" s="98"/>
      <c r="D97" s="98"/>
      <c r="E97" s="8"/>
      <c r="F97" s="99"/>
      <c r="G97" s="99"/>
      <c r="H97" s="49"/>
      <c r="I97" s="49"/>
      <c r="J97" s="99"/>
      <c r="K97" s="7"/>
      <c r="L97" s="21"/>
      <c r="M97" s="108"/>
      <c r="N97" s="21"/>
      <c r="O97" s="108"/>
      <c r="P97" s="21"/>
      <c r="Q97" s="108"/>
      <c r="R97" s="148"/>
      <c r="S97" s="142"/>
      <c r="T97" s="149"/>
      <c r="U97" s="9"/>
      <c r="W97" s="1"/>
      <c r="X97" s="1"/>
      <c r="Y97" s="1"/>
      <c r="Z97" s="1"/>
      <c r="AA97" s="1"/>
      <c r="AB97" s="1"/>
      <c r="AC97" s="1"/>
      <c r="AD97" s="1"/>
      <c r="AE97" s="1"/>
      <c r="AF97" s="1"/>
      <c r="AG97" s="1"/>
      <c r="AH97" s="1"/>
      <c r="AI97" s="1"/>
      <c r="AJ97" s="1"/>
      <c r="AK97" s="1"/>
      <c r="AL97" s="1"/>
      <c r="AM97" s="1"/>
      <c r="AN97" s="1"/>
      <c r="AO97" s="1"/>
      <c r="AP97" s="1"/>
      <c r="AQ97" s="1"/>
      <c r="AR97" s="1"/>
      <c r="AS97" s="1"/>
      <c r="AT97" s="1"/>
    </row>
    <row r="98" spans="1:46" s="5" customFormat="1" ht="16.350000000000001" customHeight="1" thickBot="1">
      <c r="A98" s="24"/>
      <c r="B98" s="247" t="s">
        <v>35</v>
      </c>
      <c r="C98" s="247"/>
      <c r="D98" s="247"/>
      <c r="E98" s="247"/>
      <c r="F98" s="247"/>
      <c r="G98" s="247"/>
      <c r="H98" s="247"/>
      <c r="I98" s="247"/>
      <c r="J98" s="247"/>
      <c r="K98" s="48"/>
      <c r="L98" s="42">
        <f>SUM(L103:L106)</f>
        <v>9500</v>
      </c>
      <c r="M98" s="108">
        <f>IF(L98, L98/L98, 0)</f>
        <v>1</v>
      </c>
      <c r="N98" s="42">
        <f>SUM(N103:N106)</f>
        <v>7500</v>
      </c>
      <c r="O98" s="108">
        <f>IF(N98, N98/L98, 0)</f>
        <v>0.78947368421052633</v>
      </c>
      <c r="P98" s="42">
        <f>SUM(P103:P106)</f>
        <v>2000</v>
      </c>
      <c r="Q98" s="108">
        <f>IF(P98, P98/L98, 0)</f>
        <v>0.21052631578947367</v>
      </c>
      <c r="R98" s="141">
        <f>SUM(R103:R106)</f>
        <v>7670</v>
      </c>
      <c r="S98" s="142"/>
      <c r="T98" s="143">
        <f>SUM(T103:T106)</f>
        <v>-170</v>
      </c>
      <c r="U98" s="19"/>
      <c r="W98" s="1"/>
      <c r="X98" s="1"/>
      <c r="Y98" s="1"/>
      <c r="Z98" s="1"/>
      <c r="AA98" s="1"/>
      <c r="AB98" s="1"/>
      <c r="AC98" s="1"/>
      <c r="AD98" s="1"/>
      <c r="AE98" s="1"/>
      <c r="AF98" s="1"/>
      <c r="AG98" s="1"/>
      <c r="AH98" s="1"/>
      <c r="AI98" s="1"/>
      <c r="AJ98" s="1"/>
      <c r="AK98" s="1"/>
      <c r="AL98" s="1"/>
      <c r="AM98" s="1"/>
      <c r="AN98" s="1"/>
      <c r="AO98" s="1"/>
      <c r="AP98" s="1"/>
      <c r="AQ98" s="1"/>
      <c r="AR98" s="1"/>
      <c r="AS98" s="1"/>
      <c r="AT98" s="1"/>
    </row>
    <row r="99" spans="1:46" s="38" customFormat="1" ht="21" customHeight="1">
      <c r="A99" s="36"/>
      <c r="B99" s="248" t="s">
        <v>52</v>
      </c>
      <c r="C99" s="248"/>
      <c r="D99" s="248"/>
      <c r="E99" s="248"/>
      <c r="F99" s="248"/>
      <c r="G99" s="248"/>
      <c r="H99" s="248"/>
      <c r="I99" s="248"/>
      <c r="J99" s="248"/>
      <c r="K99" s="86"/>
      <c r="L99" s="86"/>
      <c r="M99" s="108"/>
      <c r="N99" s="86"/>
      <c r="O99" s="108"/>
      <c r="P99" s="86"/>
      <c r="Q99" s="108"/>
      <c r="R99" s="150"/>
      <c r="S99" s="142"/>
      <c r="T99" s="151"/>
      <c r="U99" s="86"/>
      <c r="W99" s="39"/>
      <c r="X99" s="39"/>
      <c r="Y99" s="39"/>
      <c r="Z99" s="39"/>
      <c r="AA99" s="39"/>
      <c r="AB99" s="39"/>
      <c r="AC99" s="39"/>
      <c r="AD99" s="39"/>
      <c r="AE99" s="39"/>
      <c r="AF99" s="39"/>
      <c r="AG99" s="39"/>
      <c r="AH99" s="39"/>
      <c r="AI99" s="39"/>
      <c r="AJ99" s="39"/>
      <c r="AK99" s="39"/>
      <c r="AL99" s="39"/>
      <c r="AM99" s="39"/>
      <c r="AN99" s="39"/>
      <c r="AO99" s="39"/>
      <c r="AP99" s="39"/>
      <c r="AQ99" s="39"/>
      <c r="AR99" s="39"/>
      <c r="AS99" s="39"/>
      <c r="AT99" s="39"/>
    </row>
    <row r="100" spans="1:46" s="5" customFormat="1" ht="4.5" customHeight="1">
      <c r="A100" s="24"/>
      <c r="B100" s="100"/>
      <c r="C100" s="100"/>
      <c r="D100" s="100"/>
      <c r="E100" s="100"/>
      <c r="F100" s="100"/>
      <c r="G100" s="100"/>
      <c r="H100" s="57"/>
      <c r="I100" s="100"/>
      <c r="J100" s="100"/>
      <c r="K100" s="100"/>
      <c r="L100" s="100"/>
      <c r="M100" s="108"/>
      <c r="N100" s="100"/>
      <c r="O100" s="108"/>
      <c r="P100" s="100"/>
      <c r="Q100" s="108"/>
      <c r="R100" s="152"/>
      <c r="S100" s="142"/>
      <c r="T100" s="153"/>
      <c r="U100" s="100"/>
      <c r="W100" s="1"/>
      <c r="X100" s="1"/>
      <c r="Y100" s="1"/>
      <c r="Z100" s="1"/>
      <c r="AA100" s="1"/>
      <c r="AB100" s="1"/>
      <c r="AC100" s="1"/>
      <c r="AD100" s="1"/>
      <c r="AE100" s="1"/>
      <c r="AF100" s="1"/>
      <c r="AG100" s="1"/>
      <c r="AH100" s="1"/>
      <c r="AI100" s="1"/>
      <c r="AJ100" s="1"/>
      <c r="AK100" s="1"/>
      <c r="AL100" s="1"/>
      <c r="AM100" s="1"/>
      <c r="AN100" s="1"/>
      <c r="AO100" s="1"/>
      <c r="AP100" s="1"/>
      <c r="AQ100" s="1"/>
      <c r="AR100" s="1"/>
      <c r="AS100" s="1"/>
      <c r="AT100" s="1"/>
    </row>
    <row r="101" spans="1:46" s="38" customFormat="1" ht="21.6" customHeight="1">
      <c r="A101" s="36"/>
      <c r="B101" s="249" t="s">
        <v>15</v>
      </c>
      <c r="C101" s="249"/>
      <c r="D101" s="249"/>
      <c r="E101" s="33"/>
      <c r="F101" s="249" t="s">
        <v>36</v>
      </c>
      <c r="G101" s="249"/>
      <c r="H101" s="249"/>
      <c r="I101" s="34"/>
      <c r="J101" s="97" t="s">
        <v>38</v>
      </c>
      <c r="K101" s="33"/>
      <c r="L101" s="32"/>
      <c r="M101" s="108"/>
      <c r="N101" s="32"/>
      <c r="O101" s="108"/>
      <c r="P101" s="32"/>
      <c r="Q101" s="108"/>
      <c r="R101" s="154"/>
      <c r="S101" s="142"/>
      <c r="T101" s="155"/>
      <c r="U101" s="92"/>
      <c r="W101" s="39"/>
      <c r="X101" s="39"/>
      <c r="Y101" s="39"/>
      <c r="Z101" s="39"/>
      <c r="AA101" s="39"/>
      <c r="AB101" s="39"/>
      <c r="AC101" s="39"/>
      <c r="AD101" s="39"/>
      <c r="AE101" s="39"/>
      <c r="AF101" s="39"/>
      <c r="AG101" s="39"/>
      <c r="AH101" s="39"/>
      <c r="AI101" s="39"/>
      <c r="AJ101" s="39"/>
      <c r="AK101" s="39"/>
      <c r="AL101" s="39"/>
      <c r="AM101" s="39"/>
      <c r="AN101" s="39"/>
      <c r="AO101" s="39"/>
      <c r="AP101" s="39"/>
      <c r="AQ101" s="39"/>
      <c r="AR101" s="39"/>
      <c r="AS101" s="39"/>
      <c r="AT101" s="39"/>
    </row>
    <row r="102" spans="1:46" s="5" customFormat="1" ht="6.6" customHeight="1">
      <c r="A102" s="24"/>
      <c r="B102" s="8"/>
      <c r="C102" s="8"/>
      <c r="D102" s="8"/>
      <c r="E102" s="8"/>
      <c r="F102" s="7"/>
      <c r="G102" s="7"/>
      <c r="H102" s="49"/>
      <c r="I102" s="8"/>
      <c r="J102" s="7"/>
      <c r="K102" s="7"/>
      <c r="L102" s="9"/>
      <c r="M102" s="108"/>
      <c r="N102" s="9"/>
      <c r="O102" s="108"/>
      <c r="P102" s="9"/>
      <c r="Q102" s="108"/>
      <c r="R102" s="146"/>
      <c r="S102" s="142"/>
      <c r="T102" s="147"/>
      <c r="U102" s="9"/>
      <c r="W102" s="1"/>
      <c r="X102" s="1"/>
      <c r="Y102" s="1"/>
      <c r="Z102" s="1"/>
      <c r="AA102" s="1"/>
      <c r="AB102" s="1"/>
      <c r="AC102" s="1"/>
      <c r="AD102" s="1"/>
      <c r="AE102" s="1"/>
      <c r="AF102" s="1"/>
      <c r="AG102" s="1"/>
      <c r="AH102" s="1"/>
      <c r="AI102" s="1"/>
      <c r="AJ102" s="1"/>
      <c r="AK102" s="1"/>
      <c r="AL102" s="1"/>
      <c r="AM102" s="1"/>
      <c r="AN102" s="1"/>
      <c r="AO102" s="1"/>
      <c r="AP102" s="1"/>
      <c r="AQ102" s="1"/>
      <c r="AR102" s="1"/>
      <c r="AS102" s="1"/>
      <c r="AT102" s="1"/>
    </row>
    <row r="103" spans="1:46" s="5" customFormat="1" ht="13.35" customHeight="1">
      <c r="A103" s="24"/>
      <c r="B103" s="246" t="s">
        <v>80</v>
      </c>
      <c r="C103" s="246"/>
      <c r="D103" s="246"/>
      <c r="E103" s="98"/>
      <c r="F103" s="245">
        <v>3</v>
      </c>
      <c r="G103" s="245"/>
      <c r="H103" s="245"/>
      <c r="I103" s="8"/>
      <c r="J103" s="7">
        <v>3000</v>
      </c>
      <c r="K103" s="7"/>
      <c r="L103" s="75">
        <f>(F103*J103)</f>
        <v>9000</v>
      </c>
      <c r="M103" s="120"/>
      <c r="N103" s="76">
        <v>7000</v>
      </c>
      <c r="O103" s="120"/>
      <c r="P103" s="75">
        <f>L103-N103</f>
        <v>2000</v>
      </c>
      <c r="Q103" s="108"/>
      <c r="R103" s="148">
        <v>7000</v>
      </c>
      <c r="S103" s="142"/>
      <c r="T103" s="149">
        <f>N103-R103</f>
        <v>0</v>
      </c>
      <c r="U103" s="9"/>
      <c r="W103" s="1"/>
      <c r="X103" s="1"/>
      <c r="Y103" s="1"/>
      <c r="Z103" s="1"/>
      <c r="AA103" s="1"/>
      <c r="AB103" s="1"/>
      <c r="AC103" s="1"/>
      <c r="AD103" s="1"/>
      <c r="AE103" s="1"/>
      <c r="AF103" s="1"/>
      <c r="AG103" s="1"/>
      <c r="AH103" s="1"/>
      <c r="AI103" s="1"/>
      <c r="AJ103" s="1"/>
      <c r="AK103" s="1"/>
      <c r="AL103" s="1"/>
      <c r="AM103" s="1"/>
      <c r="AN103" s="1"/>
      <c r="AO103" s="1"/>
      <c r="AP103" s="1"/>
      <c r="AQ103" s="1"/>
      <c r="AR103" s="1"/>
      <c r="AS103" s="1"/>
      <c r="AT103" s="1"/>
    </row>
    <row r="104" spans="1:46" s="5" customFormat="1" ht="13.35" customHeight="1">
      <c r="A104" s="24"/>
      <c r="B104" s="246" t="s">
        <v>81</v>
      </c>
      <c r="C104" s="246"/>
      <c r="D104" s="246"/>
      <c r="E104" s="98"/>
      <c r="F104" s="245">
        <v>500</v>
      </c>
      <c r="G104" s="245"/>
      <c r="H104" s="245"/>
      <c r="I104" s="8"/>
      <c r="J104" s="7">
        <v>1</v>
      </c>
      <c r="K104" s="7"/>
      <c r="L104" s="75">
        <f>(F104*J104)</f>
        <v>500</v>
      </c>
      <c r="M104" s="120"/>
      <c r="N104" s="76">
        <v>500</v>
      </c>
      <c r="O104" s="120"/>
      <c r="P104" s="75">
        <f t="shared" ref="P104:P106" si="15">L104-N104</f>
        <v>0</v>
      </c>
      <c r="Q104" s="108"/>
      <c r="R104" s="148">
        <v>670</v>
      </c>
      <c r="S104" s="142"/>
      <c r="T104" s="149">
        <f t="shared" ref="T104:T106" si="16">N104-R104</f>
        <v>-170</v>
      </c>
      <c r="U104" s="9"/>
      <c r="W104" s="1"/>
      <c r="X104" s="1"/>
      <c r="Y104" s="1"/>
      <c r="Z104" s="1"/>
      <c r="AA104" s="1"/>
      <c r="AB104" s="1"/>
      <c r="AC104" s="1"/>
      <c r="AD104" s="1"/>
      <c r="AE104" s="1"/>
      <c r="AF104" s="1"/>
      <c r="AG104" s="1"/>
      <c r="AH104" s="1"/>
      <c r="AI104" s="1"/>
      <c r="AJ104" s="1"/>
      <c r="AK104" s="1"/>
      <c r="AL104" s="1"/>
      <c r="AM104" s="1"/>
      <c r="AN104" s="1"/>
      <c r="AO104" s="1"/>
      <c r="AP104" s="1"/>
      <c r="AQ104" s="1"/>
      <c r="AR104" s="1"/>
      <c r="AS104" s="1"/>
      <c r="AT104" s="1"/>
    </row>
    <row r="105" spans="1:46" s="5" customFormat="1" ht="13.35" customHeight="1">
      <c r="A105" s="24"/>
      <c r="B105" s="246"/>
      <c r="C105" s="246"/>
      <c r="D105" s="246"/>
      <c r="E105" s="98"/>
      <c r="F105" s="96"/>
      <c r="G105" s="96"/>
      <c r="H105" s="96"/>
      <c r="I105" s="8"/>
      <c r="J105" s="7"/>
      <c r="K105" s="7"/>
      <c r="L105" s="75">
        <f>(F105*J105)</f>
        <v>0</v>
      </c>
      <c r="M105" s="120"/>
      <c r="N105" s="76">
        <v>0</v>
      </c>
      <c r="O105" s="120"/>
      <c r="P105" s="75">
        <f t="shared" si="15"/>
        <v>0</v>
      </c>
      <c r="Q105" s="108"/>
      <c r="R105" s="148">
        <v>0</v>
      </c>
      <c r="S105" s="142"/>
      <c r="T105" s="149">
        <f t="shared" si="16"/>
        <v>0</v>
      </c>
      <c r="U105" s="9"/>
      <c r="W105" s="1"/>
      <c r="X105" s="1"/>
      <c r="Y105" s="1"/>
      <c r="Z105" s="1"/>
      <c r="AA105" s="1"/>
      <c r="AB105" s="1"/>
      <c r="AC105" s="1"/>
      <c r="AD105" s="1"/>
      <c r="AE105" s="1"/>
      <c r="AF105" s="1"/>
      <c r="AG105" s="1"/>
      <c r="AH105" s="1"/>
      <c r="AI105" s="1"/>
      <c r="AJ105" s="1"/>
      <c r="AK105" s="1"/>
      <c r="AL105" s="1"/>
      <c r="AM105" s="1"/>
      <c r="AN105" s="1"/>
      <c r="AO105" s="1"/>
      <c r="AP105" s="1"/>
      <c r="AQ105" s="1"/>
      <c r="AR105" s="1"/>
      <c r="AS105" s="1"/>
      <c r="AT105" s="1"/>
    </row>
    <row r="106" spans="1:46" s="5" customFormat="1" ht="13.35" customHeight="1">
      <c r="A106" s="24"/>
      <c r="B106" s="246"/>
      <c r="C106" s="246"/>
      <c r="D106" s="246"/>
      <c r="E106" s="98"/>
      <c r="F106" s="96"/>
      <c r="G106" s="96"/>
      <c r="H106" s="96"/>
      <c r="I106" s="8"/>
      <c r="J106" s="7"/>
      <c r="K106" s="7"/>
      <c r="L106" s="75">
        <f>(F106*J106)</f>
        <v>0</v>
      </c>
      <c r="M106" s="120"/>
      <c r="N106" s="76">
        <v>0</v>
      </c>
      <c r="O106" s="120"/>
      <c r="P106" s="75">
        <f t="shared" si="15"/>
        <v>0</v>
      </c>
      <c r="Q106" s="108"/>
      <c r="R106" s="148">
        <v>0</v>
      </c>
      <c r="S106" s="142"/>
      <c r="T106" s="149">
        <f t="shared" si="16"/>
        <v>0</v>
      </c>
      <c r="U106" s="9"/>
      <c r="W106" s="1"/>
      <c r="X106" s="1"/>
      <c r="Y106" s="1"/>
      <c r="Z106" s="1"/>
      <c r="AA106" s="1"/>
      <c r="AB106" s="1"/>
      <c r="AC106" s="1"/>
      <c r="AD106" s="1"/>
      <c r="AE106" s="1"/>
      <c r="AF106" s="1"/>
      <c r="AG106" s="1"/>
      <c r="AH106" s="1"/>
      <c r="AI106" s="1"/>
      <c r="AJ106" s="1"/>
      <c r="AK106" s="1"/>
      <c r="AL106" s="1"/>
      <c r="AM106" s="1"/>
      <c r="AN106" s="1"/>
      <c r="AO106" s="1"/>
      <c r="AP106" s="1"/>
      <c r="AQ106" s="1"/>
      <c r="AR106" s="1"/>
      <c r="AS106" s="1"/>
      <c r="AT106" s="1"/>
    </row>
    <row r="107" spans="1:46" s="5" customFormat="1" ht="13.35" customHeight="1">
      <c r="A107" s="24"/>
      <c r="B107" s="98"/>
      <c r="C107" s="98"/>
      <c r="D107" s="98"/>
      <c r="E107" s="98"/>
      <c r="F107" s="96"/>
      <c r="G107" s="96"/>
      <c r="H107" s="96"/>
      <c r="I107" s="8"/>
      <c r="J107" s="7"/>
      <c r="K107" s="7"/>
      <c r="L107" s="9"/>
      <c r="M107" s="108"/>
      <c r="N107" s="9"/>
      <c r="O107" s="108"/>
      <c r="P107" s="9"/>
      <c r="Q107" s="108"/>
      <c r="R107" s="146"/>
      <c r="S107" s="142"/>
      <c r="T107" s="147"/>
      <c r="U107" s="9"/>
      <c r="W107" s="1"/>
      <c r="X107" s="1"/>
      <c r="Y107" s="1"/>
      <c r="Z107" s="1"/>
      <c r="AA107" s="1"/>
      <c r="AB107" s="1"/>
      <c r="AC107" s="1"/>
      <c r="AD107" s="1"/>
      <c r="AE107" s="1"/>
      <c r="AF107" s="1"/>
      <c r="AG107" s="1"/>
      <c r="AH107" s="1"/>
      <c r="AI107" s="1"/>
      <c r="AJ107" s="1"/>
      <c r="AK107" s="1"/>
      <c r="AL107" s="1"/>
      <c r="AM107" s="1"/>
      <c r="AN107" s="1"/>
      <c r="AO107" s="1"/>
      <c r="AP107" s="1"/>
      <c r="AQ107" s="1"/>
      <c r="AR107" s="1"/>
      <c r="AS107" s="1"/>
      <c r="AT107" s="1"/>
    </row>
    <row r="108" spans="1:46" s="5" customFormat="1" ht="16.350000000000001" customHeight="1" thickBot="1">
      <c r="A108" s="24"/>
      <c r="B108" s="247" t="s">
        <v>64</v>
      </c>
      <c r="C108" s="247"/>
      <c r="D108" s="247"/>
      <c r="E108" s="247"/>
      <c r="F108" s="247"/>
      <c r="G108" s="247"/>
      <c r="H108" s="247"/>
      <c r="I108" s="247"/>
      <c r="J108" s="247"/>
      <c r="K108" s="48"/>
      <c r="L108" s="42">
        <f>SUM(L113:L116)</f>
        <v>3000</v>
      </c>
      <c r="M108" s="108">
        <f>IF(L108, L108/L108, 0)</f>
        <v>1</v>
      </c>
      <c r="N108" s="42">
        <f>SUM(N113:N116)</f>
        <v>2000</v>
      </c>
      <c r="O108" s="108">
        <f>IF(N108, N108/L108, 0)</f>
        <v>0.66666666666666663</v>
      </c>
      <c r="P108" s="42">
        <f>SUM(P113:P116)</f>
        <v>1000</v>
      </c>
      <c r="Q108" s="108">
        <f>IF(P108, P108/L108, 0)</f>
        <v>0.33333333333333331</v>
      </c>
      <c r="R108" s="141">
        <f>SUM(R113:R116)</f>
        <v>2000</v>
      </c>
      <c r="S108" s="142"/>
      <c r="T108" s="143">
        <f>SUM(T113:T116)</f>
        <v>0</v>
      </c>
      <c r="U108" s="19"/>
      <c r="W108" s="1"/>
      <c r="X108" s="1"/>
      <c r="Y108" s="1"/>
      <c r="Z108" s="1"/>
      <c r="AA108" s="1"/>
      <c r="AB108" s="1"/>
      <c r="AC108" s="1"/>
      <c r="AD108" s="1"/>
      <c r="AE108" s="1"/>
      <c r="AF108" s="1"/>
      <c r="AG108" s="1"/>
      <c r="AH108" s="1"/>
      <c r="AI108" s="1"/>
      <c r="AJ108" s="1"/>
      <c r="AK108" s="1"/>
      <c r="AL108" s="1"/>
      <c r="AM108" s="1"/>
      <c r="AN108" s="1"/>
      <c r="AO108" s="1"/>
      <c r="AP108" s="1"/>
      <c r="AQ108" s="1"/>
      <c r="AR108" s="1"/>
      <c r="AS108" s="1"/>
      <c r="AT108" s="1"/>
    </row>
    <row r="109" spans="1:46" s="38" customFormat="1" ht="21" customHeight="1">
      <c r="A109" s="36"/>
      <c r="B109" s="248" t="s">
        <v>59</v>
      </c>
      <c r="C109" s="248"/>
      <c r="D109" s="248"/>
      <c r="E109" s="248"/>
      <c r="F109" s="248"/>
      <c r="G109" s="248"/>
      <c r="H109" s="248"/>
      <c r="I109" s="248"/>
      <c r="J109" s="248"/>
      <c r="K109" s="86"/>
      <c r="L109" s="86"/>
      <c r="M109" s="108"/>
      <c r="N109" s="86"/>
      <c r="O109" s="108"/>
      <c r="P109" s="86"/>
      <c r="Q109" s="108"/>
      <c r="R109" s="150"/>
      <c r="S109" s="142"/>
      <c r="T109" s="151"/>
      <c r="U109" s="86"/>
      <c r="W109" s="39"/>
      <c r="X109" s="39"/>
      <c r="Y109" s="39"/>
      <c r="Z109" s="39"/>
      <c r="AA109" s="39"/>
      <c r="AB109" s="39"/>
      <c r="AC109" s="39"/>
      <c r="AD109" s="39"/>
      <c r="AE109" s="39"/>
      <c r="AF109" s="39"/>
      <c r="AG109" s="39"/>
      <c r="AH109" s="39"/>
      <c r="AI109" s="39"/>
      <c r="AJ109" s="39"/>
      <c r="AK109" s="39"/>
      <c r="AL109" s="39"/>
      <c r="AM109" s="39"/>
      <c r="AN109" s="39"/>
      <c r="AO109" s="39"/>
      <c r="AP109" s="39"/>
      <c r="AQ109" s="39"/>
      <c r="AR109" s="39"/>
      <c r="AS109" s="39"/>
      <c r="AT109" s="39"/>
    </row>
    <row r="110" spans="1:46" s="5" customFormat="1" ht="4.5" customHeight="1">
      <c r="A110" s="24"/>
      <c r="B110" s="100"/>
      <c r="C110" s="100"/>
      <c r="D110" s="100"/>
      <c r="E110" s="100"/>
      <c r="F110" s="100"/>
      <c r="G110" s="100"/>
      <c r="H110" s="57"/>
      <c r="I110" s="100"/>
      <c r="J110" s="100"/>
      <c r="K110" s="100"/>
      <c r="L110" s="100"/>
      <c r="M110" s="108"/>
      <c r="N110" s="100"/>
      <c r="O110" s="108"/>
      <c r="P110" s="100"/>
      <c r="Q110" s="108"/>
      <c r="R110" s="152"/>
      <c r="S110" s="142"/>
      <c r="T110" s="153"/>
      <c r="U110" s="100"/>
      <c r="W110" s="1"/>
      <c r="X110" s="1"/>
      <c r="Y110" s="1"/>
      <c r="Z110" s="1"/>
      <c r="AA110" s="1"/>
      <c r="AB110" s="1"/>
      <c r="AC110" s="1"/>
      <c r="AD110" s="1"/>
      <c r="AE110" s="1"/>
      <c r="AF110" s="1"/>
      <c r="AG110" s="1"/>
      <c r="AH110" s="1"/>
      <c r="AI110" s="1"/>
      <c r="AJ110" s="1"/>
      <c r="AK110" s="1"/>
      <c r="AL110" s="1"/>
      <c r="AM110" s="1"/>
      <c r="AN110" s="1"/>
      <c r="AO110" s="1"/>
      <c r="AP110" s="1"/>
      <c r="AQ110" s="1"/>
      <c r="AR110" s="1"/>
      <c r="AS110" s="1"/>
      <c r="AT110" s="1"/>
    </row>
    <row r="111" spans="1:46" s="38" customFormat="1" ht="21.6" customHeight="1">
      <c r="A111" s="36"/>
      <c r="B111" s="249" t="s">
        <v>15</v>
      </c>
      <c r="C111" s="249"/>
      <c r="D111" s="249"/>
      <c r="E111" s="33"/>
      <c r="F111" s="249" t="s">
        <v>36</v>
      </c>
      <c r="G111" s="249"/>
      <c r="H111" s="249"/>
      <c r="I111" s="34"/>
      <c r="J111" s="97" t="s">
        <v>11</v>
      </c>
      <c r="K111" s="33"/>
      <c r="L111" s="32"/>
      <c r="M111" s="108"/>
      <c r="N111" s="32"/>
      <c r="O111" s="108"/>
      <c r="P111" s="32"/>
      <c r="Q111" s="108"/>
      <c r="R111" s="154"/>
      <c r="S111" s="142"/>
      <c r="T111" s="155"/>
      <c r="U111" s="92"/>
      <c r="W111" s="39"/>
      <c r="X111" s="39"/>
      <c r="Y111" s="39"/>
      <c r="Z111" s="39"/>
      <c r="AA111" s="39"/>
      <c r="AB111" s="39"/>
      <c r="AC111" s="39"/>
      <c r="AD111" s="39"/>
      <c r="AE111" s="39"/>
      <c r="AF111" s="39"/>
      <c r="AG111" s="39"/>
      <c r="AH111" s="39"/>
      <c r="AI111" s="39"/>
      <c r="AJ111" s="39"/>
      <c r="AK111" s="39"/>
      <c r="AL111" s="39"/>
      <c r="AM111" s="39"/>
      <c r="AN111" s="39"/>
      <c r="AO111" s="39"/>
      <c r="AP111" s="39"/>
      <c r="AQ111" s="39"/>
      <c r="AR111" s="39"/>
      <c r="AS111" s="39"/>
      <c r="AT111" s="39"/>
    </row>
    <row r="112" spans="1:46" s="5" customFormat="1" ht="7.35" customHeight="1">
      <c r="A112" s="24"/>
      <c r="B112" s="8"/>
      <c r="C112" s="8"/>
      <c r="D112" s="8"/>
      <c r="E112" s="8"/>
      <c r="F112" s="7"/>
      <c r="G112" s="7"/>
      <c r="H112" s="49"/>
      <c r="I112" s="8"/>
      <c r="J112" s="7"/>
      <c r="K112" s="7"/>
      <c r="L112" s="9"/>
      <c r="M112" s="108"/>
      <c r="N112" s="9"/>
      <c r="O112" s="108"/>
      <c r="P112" s="9"/>
      <c r="Q112" s="108"/>
      <c r="R112" s="146"/>
      <c r="S112" s="142"/>
      <c r="T112" s="147"/>
      <c r="U112" s="9"/>
      <c r="W112" s="1"/>
      <c r="X112" s="1"/>
      <c r="Y112" s="1"/>
      <c r="Z112" s="1"/>
      <c r="AA112" s="1"/>
      <c r="AB112" s="1"/>
      <c r="AC112" s="1"/>
      <c r="AD112" s="1"/>
      <c r="AE112" s="1"/>
      <c r="AF112" s="1"/>
      <c r="AG112" s="1"/>
      <c r="AH112" s="1"/>
      <c r="AI112" s="1"/>
      <c r="AJ112" s="1"/>
      <c r="AK112" s="1"/>
      <c r="AL112" s="1"/>
      <c r="AM112" s="1"/>
      <c r="AN112" s="1"/>
      <c r="AO112" s="1"/>
      <c r="AP112" s="1"/>
      <c r="AQ112" s="1"/>
      <c r="AR112" s="1"/>
      <c r="AS112" s="1"/>
      <c r="AT112" s="1"/>
    </row>
    <row r="113" spans="1:46" s="5" customFormat="1" ht="13.35" customHeight="1">
      <c r="A113" s="24"/>
      <c r="B113" s="246" t="s">
        <v>82</v>
      </c>
      <c r="C113" s="246"/>
      <c r="D113" s="246"/>
      <c r="E113" s="98"/>
      <c r="F113" s="245">
        <v>3000</v>
      </c>
      <c r="G113" s="245"/>
      <c r="H113" s="245"/>
      <c r="I113" s="8"/>
      <c r="J113" s="7">
        <v>1</v>
      </c>
      <c r="K113" s="7"/>
      <c r="L113" s="75">
        <f>(F113*J113)</f>
        <v>3000</v>
      </c>
      <c r="M113" s="120"/>
      <c r="N113" s="76">
        <v>2000</v>
      </c>
      <c r="O113" s="108"/>
      <c r="P113" s="75">
        <f>L113-N113</f>
        <v>1000</v>
      </c>
      <c r="Q113" s="108"/>
      <c r="R113" s="148">
        <v>2000</v>
      </c>
      <c r="S113" s="142"/>
      <c r="T113" s="149">
        <f>N113-R113</f>
        <v>0</v>
      </c>
      <c r="U113" s="9"/>
      <c r="W113" s="1"/>
      <c r="X113" s="1"/>
      <c r="Y113" s="1"/>
      <c r="Z113" s="1"/>
      <c r="AA113" s="1"/>
      <c r="AB113" s="1"/>
      <c r="AC113" s="1"/>
      <c r="AD113" s="1"/>
      <c r="AE113" s="1"/>
      <c r="AF113" s="1"/>
      <c r="AG113" s="1"/>
      <c r="AH113" s="1"/>
      <c r="AI113" s="1"/>
      <c r="AJ113" s="1"/>
      <c r="AK113" s="1"/>
      <c r="AL113" s="1"/>
      <c r="AM113" s="1"/>
      <c r="AN113" s="1"/>
      <c r="AO113" s="1"/>
      <c r="AP113" s="1"/>
      <c r="AQ113" s="1"/>
      <c r="AR113" s="1"/>
      <c r="AS113" s="1"/>
      <c r="AT113" s="1"/>
    </row>
    <row r="114" spans="1:46" s="5" customFormat="1" ht="13.35" customHeight="1">
      <c r="A114" s="24"/>
      <c r="B114" s="246"/>
      <c r="C114" s="246"/>
      <c r="D114" s="246"/>
      <c r="E114" s="98"/>
      <c r="F114" s="245"/>
      <c r="G114" s="245"/>
      <c r="H114" s="245"/>
      <c r="I114" s="8"/>
      <c r="J114" s="7"/>
      <c r="K114" s="7"/>
      <c r="L114" s="75">
        <f>(F114*J114)</f>
        <v>0</v>
      </c>
      <c r="M114" s="120"/>
      <c r="N114" s="76">
        <v>0</v>
      </c>
      <c r="O114" s="120"/>
      <c r="P114" s="75">
        <f t="shared" ref="P114:P116" si="17">L114-N114</f>
        <v>0</v>
      </c>
      <c r="Q114" s="108"/>
      <c r="R114" s="148">
        <v>0</v>
      </c>
      <c r="S114" s="142"/>
      <c r="T114" s="149">
        <f t="shared" ref="T114:T116" si="18">N114-R114</f>
        <v>0</v>
      </c>
      <c r="U114" s="9"/>
      <c r="W114" s="1"/>
      <c r="X114" s="1"/>
      <c r="Y114" s="1"/>
      <c r="Z114" s="1"/>
      <c r="AA114" s="1"/>
      <c r="AB114" s="1"/>
      <c r="AC114" s="1"/>
      <c r="AD114" s="1"/>
      <c r="AE114" s="1"/>
      <c r="AF114" s="1"/>
      <c r="AG114" s="1"/>
      <c r="AH114" s="1"/>
      <c r="AI114" s="1"/>
      <c r="AJ114" s="1"/>
      <c r="AK114" s="1"/>
      <c r="AL114" s="1"/>
      <c r="AM114" s="1"/>
      <c r="AN114" s="1"/>
      <c r="AO114" s="1"/>
      <c r="AP114" s="1"/>
      <c r="AQ114" s="1"/>
      <c r="AR114" s="1"/>
      <c r="AS114" s="1"/>
      <c r="AT114" s="1"/>
    </row>
    <row r="115" spans="1:46" s="5" customFormat="1" ht="12.75" customHeight="1">
      <c r="A115" s="24"/>
      <c r="B115" s="246"/>
      <c r="C115" s="246"/>
      <c r="D115" s="246"/>
      <c r="E115" s="98"/>
      <c r="F115" s="96"/>
      <c r="G115" s="96"/>
      <c r="H115" s="96"/>
      <c r="I115" s="8"/>
      <c r="J115" s="7"/>
      <c r="K115" s="7"/>
      <c r="L115" s="75">
        <f>(F115*J115)</f>
        <v>0</v>
      </c>
      <c r="M115" s="120"/>
      <c r="N115" s="76">
        <v>0</v>
      </c>
      <c r="O115" s="120"/>
      <c r="P115" s="75">
        <f t="shared" si="17"/>
        <v>0</v>
      </c>
      <c r="Q115" s="108"/>
      <c r="R115" s="148">
        <v>0</v>
      </c>
      <c r="S115" s="142"/>
      <c r="T115" s="149">
        <f t="shared" si="18"/>
        <v>0</v>
      </c>
      <c r="U115" s="9"/>
      <c r="W115" s="1"/>
      <c r="X115" s="1"/>
      <c r="Y115" s="1"/>
      <c r="Z115" s="1"/>
      <c r="AA115" s="1"/>
      <c r="AB115" s="1"/>
      <c r="AC115" s="1"/>
      <c r="AD115" s="1"/>
      <c r="AE115" s="1"/>
      <c r="AF115" s="1"/>
      <c r="AG115" s="1"/>
      <c r="AH115" s="1"/>
      <c r="AI115" s="1"/>
      <c r="AJ115" s="1"/>
      <c r="AK115" s="1"/>
      <c r="AL115" s="1"/>
      <c r="AM115" s="1"/>
      <c r="AN115" s="1"/>
      <c r="AO115" s="1"/>
      <c r="AP115" s="1"/>
      <c r="AQ115" s="1"/>
      <c r="AR115" s="1"/>
      <c r="AS115" s="1"/>
      <c r="AT115" s="1"/>
    </row>
    <row r="116" spans="1:46" s="5" customFormat="1" ht="12.6" customHeight="1">
      <c r="A116" s="24"/>
      <c r="B116" s="246"/>
      <c r="C116" s="246"/>
      <c r="D116" s="246"/>
      <c r="E116" s="98"/>
      <c r="F116" s="245"/>
      <c r="G116" s="245"/>
      <c r="H116" s="245"/>
      <c r="I116" s="16"/>
      <c r="J116" s="7"/>
      <c r="K116" s="7"/>
      <c r="L116" s="75">
        <f>(F116*J116)</f>
        <v>0</v>
      </c>
      <c r="M116" s="120"/>
      <c r="N116" s="76">
        <v>0</v>
      </c>
      <c r="O116" s="120"/>
      <c r="P116" s="75">
        <f t="shared" si="17"/>
        <v>0</v>
      </c>
      <c r="Q116" s="108"/>
      <c r="R116" s="148">
        <v>0</v>
      </c>
      <c r="S116" s="142"/>
      <c r="T116" s="149">
        <f t="shared" si="18"/>
        <v>0</v>
      </c>
      <c r="U116" s="9"/>
      <c r="W116" s="1"/>
      <c r="X116" s="1"/>
      <c r="Y116" s="1"/>
      <c r="Z116" s="1"/>
      <c r="AA116" s="1"/>
      <c r="AB116" s="1"/>
      <c r="AC116" s="1"/>
      <c r="AD116" s="1"/>
      <c r="AE116" s="1"/>
      <c r="AF116" s="1"/>
      <c r="AG116" s="1"/>
      <c r="AH116" s="1"/>
      <c r="AI116" s="1"/>
      <c r="AJ116" s="1"/>
      <c r="AK116" s="1"/>
      <c r="AL116" s="1"/>
      <c r="AM116" s="1"/>
      <c r="AN116" s="1"/>
      <c r="AO116" s="1"/>
      <c r="AP116" s="1"/>
      <c r="AQ116" s="1"/>
      <c r="AR116" s="1"/>
      <c r="AS116" s="1"/>
      <c r="AT116" s="1"/>
    </row>
    <row r="117" spans="1:46" s="5" customFormat="1" ht="13.35" customHeight="1">
      <c r="A117" s="24"/>
      <c r="B117" s="2"/>
      <c r="C117" s="2"/>
      <c r="D117" s="2"/>
      <c r="E117" s="2"/>
      <c r="F117" s="96"/>
      <c r="G117" s="96"/>
      <c r="H117" s="96"/>
      <c r="I117" s="2"/>
      <c r="J117" s="2"/>
      <c r="K117" s="2"/>
      <c r="L117" s="9"/>
      <c r="M117" s="108"/>
      <c r="N117" s="9"/>
      <c r="O117" s="108"/>
      <c r="P117" s="9"/>
      <c r="Q117" s="108"/>
      <c r="R117" s="146"/>
      <c r="S117" s="142"/>
      <c r="T117" s="147"/>
      <c r="U117" s="2"/>
      <c r="W117" s="1"/>
      <c r="X117" s="1"/>
      <c r="Y117" s="1"/>
      <c r="Z117" s="1"/>
      <c r="AA117" s="1"/>
      <c r="AB117" s="1"/>
      <c r="AC117" s="1"/>
      <c r="AD117" s="1"/>
      <c r="AE117" s="1"/>
      <c r="AF117" s="1"/>
      <c r="AG117" s="1"/>
      <c r="AH117" s="1"/>
      <c r="AI117" s="1"/>
      <c r="AJ117" s="1"/>
      <c r="AK117" s="1"/>
      <c r="AL117" s="1"/>
      <c r="AM117" s="1"/>
      <c r="AN117" s="1"/>
      <c r="AO117" s="1"/>
      <c r="AP117" s="1"/>
      <c r="AQ117" s="1"/>
      <c r="AR117" s="1"/>
      <c r="AS117" s="1"/>
      <c r="AT117" s="1"/>
    </row>
    <row r="118" spans="1:46" ht="16.350000000000001" customHeight="1" thickBot="1">
      <c r="B118" s="247" t="s">
        <v>65</v>
      </c>
      <c r="C118" s="247"/>
      <c r="D118" s="247"/>
      <c r="E118" s="247"/>
      <c r="F118" s="247"/>
      <c r="G118" s="247"/>
      <c r="H118" s="247"/>
      <c r="I118" s="247"/>
      <c r="J118" s="247"/>
      <c r="K118" s="48"/>
      <c r="L118" s="42">
        <f>SUM(L123:L126)</f>
        <v>5000</v>
      </c>
      <c r="M118" s="108">
        <f>IF(L118, L118/L118, 0)</f>
        <v>1</v>
      </c>
      <c r="N118" s="42">
        <f>SUM(N123:N126)</f>
        <v>4000</v>
      </c>
      <c r="O118" s="108">
        <f>IF(N118, N118/L118, 0)</f>
        <v>0.8</v>
      </c>
      <c r="P118" s="42">
        <f>SUM(P123:P126)</f>
        <v>1000</v>
      </c>
      <c r="Q118" s="108">
        <f>IF(P118, P118/L118, 0)</f>
        <v>0.2</v>
      </c>
      <c r="R118" s="141">
        <f>SUM(R123:R126)</f>
        <v>4000</v>
      </c>
      <c r="S118" s="142"/>
      <c r="T118" s="143">
        <f>SUM(T123:T126)</f>
        <v>0</v>
      </c>
      <c r="U118" s="19"/>
    </row>
    <row r="119" spans="1:46" s="90" customFormat="1" ht="21" customHeight="1">
      <c r="A119" s="87"/>
      <c r="B119" s="248" t="s">
        <v>53</v>
      </c>
      <c r="C119" s="248"/>
      <c r="D119" s="248"/>
      <c r="E119" s="248"/>
      <c r="F119" s="248"/>
      <c r="G119" s="248"/>
      <c r="H119" s="248"/>
      <c r="I119" s="248"/>
      <c r="J119" s="248"/>
      <c r="K119" s="102"/>
      <c r="L119" s="102"/>
      <c r="M119" s="108"/>
      <c r="N119" s="102"/>
      <c r="O119" s="108"/>
      <c r="P119" s="102"/>
      <c r="Q119" s="108"/>
      <c r="R119" s="156"/>
      <c r="S119" s="142"/>
      <c r="T119" s="157"/>
      <c r="U119" s="102"/>
      <c r="V119" s="88"/>
      <c r="W119" s="89"/>
      <c r="X119" s="89"/>
      <c r="Y119" s="89"/>
      <c r="Z119" s="89"/>
      <c r="AA119" s="89"/>
      <c r="AB119" s="89"/>
      <c r="AC119" s="89"/>
      <c r="AD119" s="89"/>
      <c r="AE119" s="89"/>
      <c r="AF119" s="89"/>
      <c r="AG119" s="89"/>
      <c r="AH119" s="89"/>
      <c r="AI119" s="89"/>
      <c r="AJ119" s="89"/>
      <c r="AK119" s="89"/>
      <c r="AL119" s="89"/>
      <c r="AM119" s="89"/>
      <c r="AN119" s="89"/>
      <c r="AO119" s="89"/>
      <c r="AP119" s="89"/>
      <c r="AQ119" s="89"/>
      <c r="AR119" s="89"/>
      <c r="AS119" s="89"/>
      <c r="AT119" s="89"/>
    </row>
    <row r="120" spans="1:46" ht="4.5" customHeight="1">
      <c r="B120" s="100"/>
      <c r="C120" s="100"/>
      <c r="D120" s="100"/>
      <c r="E120" s="100"/>
      <c r="F120" s="100"/>
      <c r="G120" s="100"/>
      <c r="H120" s="57"/>
      <c r="I120" s="100"/>
      <c r="J120" s="100"/>
      <c r="K120" s="100"/>
      <c r="L120" s="100"/>
      <c r="M120" s="108"/>
      <c r="N120" s="100"/>
      <c r="O120" s="108"/>
      <c r="P120" s="100"/>
      <c r="Q120" s="108"/>
      <c r="R120" s="152"/>
      <c r="S120" s="142"/>
      <c r="T120" s="153"/>
      <c r="U120" s="100"/>
    </row>
    <row r="121" spans="1:46" s="40" customFormat="1" ht="21.6" customHeight="1">
      <c r="A121" s="36"/>
      <c r="B121" s="249" t="s">
        <v>15</v>
      </c>
      <c r="C121" s="249"/>
      <c r="D121" s="249"/>
      <c r="E121" s="33"/>
      <c r="F121" s="249" t="s">
        <v>36</v>
      </c>
      <c r="G121" s="249"/>
      <c r="H121" s="249"/>
      <c r="I121" s="34"/>
      <c r="J121" s="97" t="s">
        <v>11</v>
      </c>
      <c r="K121" s="33"/>
      <c r="L121" s="32"/>
      <c r="M121" s="108"/>
      <c r="N121" s="32"/>
      <c r="O121" s="108"/>
      <c r="P121" s="32"/>
      <c r="Q121" s="108"/>
      <c r="R121" s="154"/>
      <c r="S121" s="142"/>
      <c r="T121" s="155"/>
      <c r="U121" s="92"/>
      <c r="V121" s="38"/>
      <c r="W121" s="39"/>
      <c r="X121" s="39"/>
      <c r="Y121" s="39"/>
      <c r="Z121" s="39"/>
      <c r="AA121" s="39"/>
      <c r="AB121" s="39"/>
      <c r="AC121" s="39"/>
      <c r="AD121" s="39"/>
      <c r="AE121" s="39"/>
      <c r="AF121" s="39"/>
      <c r="AG121" s="39"/>
      <c r="AH121" s="39"/>
      <c r="AI121" s="39"/>
      <c r="AJ121" s="39"/>
      <c r="AK121" s="39"/>
      <c r="AL121" s="39"/>
      <c r="AM121" s="39"/>
      <c r="AN121" s="39"/>
      <c r="AO121" s="39"/>
      <c r="AP121" s="39"/>
      <c r="AQ121" s="39"/>
      <c r="AR121" s="39"/>
      <c r="AS121" s="39"/>
      <c r="AT121" s="39"/>
    </row>
    <row r="122" spans="1:46" ht="7.35" customHeight="1">
      <c r="B122" s="8"/>
      <c r="C122" s="8"/>
      <c r="D122" s="8"/>
      <c r="E122" s="8"/>
      <c r="F122" s="7"/>
      <c r="G122" s="7"/>
      <c r="H122" s="49"/>
      <c r="I122" s="8"/>
      <c r="J122" s="7"/>
      <c r="K122" s="7"/>
      <c r="L122" s="9"/>
      <c r="M122" s="108"/>
      <c r="N122" s="9"/>
      <c r="O122" s="108"/>
      <c r="P122" s="9"/>
      <c r="Q122" s="108"/>
      <c r="R122" s="146"/>
      <c r="S122" s="142"/>
      <c r="T122" s="147"/>
      <c r="U122" s="9"/>
    </row>
    <row r="123" spans="1:46" ht="13.35" customHeight="1">
      <c r="B123" s="246" t="s">
        <v>21</v>
      </c>
      <c r="C123" s="246"/>
      <c r="D123" s="246"/>
      <c r="E123" s="98"/>
      <c r="F123" s="245">
        <v>5000</v>
      </c>
      <c r="G123" s="245"/>
      <c r="H123" s="245"/>
      <c r="I123" s="8"/>
      <c r="J123" s="7">
        <v>1</v>
      </c>
      <c r="K123" s="7"/>
      <c r="L123" s="75">
        <f>(F123*J123)</f>
        <v>5000</v>
      </c>
      <c r="M123" s="120"/>
      <c r="N123" s="76">
        <v>4000</v>
      </c>
      <c r="O123" s="120"/>
      <c r="P123" s="75">
        <f>L123-N123</f>
        <v>1000</v>
      </c>
      <c r="Q123" s="108"/>
      <c r="R123" s="148">
        <v>4000</v>
      </c>
      <c r="S123" s="142"/>
      <c r="T123" s="149">
        <f>N123-R123</f>
        <v>0</v>
      </c>
      <c r="U123" s="9"/>
    </row>
    <row r="124" spans="1:46" ht="13.35" customHeight="1">
      <c r="B124" s="246"/>
      <c r="C124" s="246"/>
      <c r="D124" s="246"/>
      <c r="E124" s="98"/>
      <c r="F124" s="96"/>
      <c r="G124" s="96"/>
      <c r="H124" s="96"/>
      <c r="I124" s="8"/>
      <c r="J124" s="7"/>
      <c r="K124" s="7"/>
      <c r="L124" s="75">
        <f>(F124*J124)</f>
        <v>0</v>
      </c>
      <c r="M124" s="120"/>
      <c r="N124" s="76">
        <v>0</v>
      </c>
      <c r="O124" s="120"/>
      <c r="P124" s="75">
        <f t="shared" ref="P124:P126" si="19">L124-N124</f>
        <v>0</v>
      </c>
      <c r="Q124" s="108"/>
      <c r="R124" s="148">
        <v>0</v>
      </c>
      <c r="S124" s="142"/>
      <c r="T124" s="149">
        <f t="shared" ref="T124:T126" si="20">N124-R124</f>
        <v>0</v>
      </c>
      <c r="U124" s="9"/>
    </row>
    <row r="125" spans="1:46" ht="13.35" customHeight="1">
      <c r="B125" s="246"/>
      <c r="C125" s="246"/>
      <c r="D125" s="246"/>
      <c r="E125" s="98"/>
      <c r="F125" s="245"/>
      <c r="G125" s="245"/>
      <c r="H125" s="245"/>
      <c r="I125" s="8"/>
      <c r="J125" s="7"/>
      <c r="K125" s="7"/>
      <c r="L125" s="75">
        <f>(F125*J125)</f>
        <v>0</v>
      </c>
      <c r="M125" s="120"/>
      <c r="N125" s="76">
        <v>0</v>
      </c>
      <c r="O125" s="120"/>
      <c r="P125" s="75">
        <f t="shared" si="19"/>
        <v>0</v>
      </c>
      <c r="Q125" s="108"/>
      <c r="R125" s="148">
        <v>0</v>
      </c>
      <c r="S125" s="142"/>
      <c r="T125" s="149">
        <f t="shared" si="20"/>
        <v>0</v>
      </c>
      <c r="U125" s="9"/>
    </row>
    <row r="126" spans="1:46" ht="13.35" customHeight="1">
      <c r="B126" s="246"/>
      <c r="C126" s="246"/>
      <c r="D126" s="246"/>
      <c r="E126" s="98"/>
      <c r="F126" s="245"/>
      <c r="G126" s="245"/>
      <c r="H126" s="245"/>
      <c r="I126" s="8"/>
      <c r="J126" s="7"/>
      <c r="K126" s="7"/>
      <c r="L126" s="75">
        <f>(F126*J126)</f>
        <v>0</v>
      </c>
      <c r="M126" s="120"/>
      <c r="N126" s="76">
        <v>0</v>
      </c>
      <c r="O126" s="120"/>
      <c r="P126" s="75">
        <f t="shared" si="19"/>
        <v>0</v>
      </c>
      <c r="Q126" s="108"/>
      <c r="R126" s="148">
        <v>0</v>
      </c>
      <c r="S126" s="142"/>
      <c r="T126" s="149">
        <f t="shared" si="20"/>
        <v>0</v>
      </c>
      <c r="U126" s="9"/>
    </row>
    <row r="127" spans="1:46" ht="13.35" customHeight="1">
      <c r="B127" s="98"/>
      <c r="C127" s="98"/>
      <c r="D127" s="98"/>
      <c r="E127" s="98"/>
      <c r="F127" s="96"/>
      <c r="G127" s="96"/>
      <c r="H127" s="96"/>
      <c r="I127" s="8"/>
      <c r="J127" s="7"/>
      <c r="K127" s="7"/>
      <c r="L127" s="9"/>
      <c r="M127" s="108"/>
      <c r="N127" s="9"/>
      <c r="O127" s="108"/>
      <c r="P127" s="9"/>
      <c r="Q127" s="108"/>
      <c r="R127" s="146"/>
      <c r="S127" s="142"/>
      <c r="T127" s="147"/>
      <c r="U127" s="9"/>
    </row>
    <row r="128" spans="1:46" ht="16.350000000000001" customHeight="1" thickBot="1">
      <c r="B128" s="247" t="s">
        <v>54</v>
      </c>
      <c r="C128" s="247"/>
      <c r="D128" s="247"/>
      <c r="E128" s="247"/>
      <c r="F128" s="247"/>
      <c r="G128" s="247"/>
      <c r="H128" s="247"/>
      <c r="I128" s="247"/>
      <c r="J128" s="247"/>
      <c r="K128" s="48"/>
      <c r="L128" s="42">
        <f>SUM(L133:L136)</f>
        <v>30000</v>
      </c>
      <c r="M128" s="108">
        <f>IF(L128, L128/L128, 0)</f>
        <v>1</v>
      </c>
      <c r="N128" s="42">
        <f>SUM(N133:N136)</f>
        <v>0</v>
      </c>
      <c r="O128" s="108">
        <f>IF(N128, N128/L128, 0)</f>
        <v>0</v>
      </c>
      <c r="P128" s="42">
        <f>SUM(P133:P136)</f>
        <v>30000</v>
      </c>
      <c r="Q128" s="108">
        <f>IF(P128, P128/L128, 0)</f>
        <v>1</v>
      </c>
      <c r="R128" s="141">
        <f>SUM(R133:R136)</f>
        <v>0</v>
      </c>
      <c r="S128" s="142"/>
      <c r="T128" s="143">
        <f>SUM(T133:T136)</f>
        <v>0</v>
      </c>
      <c r="U128" s="19"/>
    </row>
    <row r="129" spans="1:46" s="40" customFormat="1" ht="21" customHeight="1">
      <c r="A129" s="36"/>
      <c r="B129" s="248" t="s">
        <v>53</v>
      </c>
      <c r="C129" s="248"/>
      <c r="D129" s="248"/>
      <c r="E129" s="248"/>
      <c r="F129" s="248"/>
      <c r="G129" s="248"/>
      <c r="H129" s="248"/>
      <c r="I129" s="248"/>
      <c r="J129" s="248"/>
      <c r="K129" s="91"/>
      <c r="L129" s="91"/>
      <c r="M129" s="108"/>
      <c r="N129" s="91"/>
      <c r="O129" s="108"/>
      <c r="P129" s="91"/>
      <c r="Q129" s="108"/>
      <c r="R129" s="158"/>
      <c r="S129" s="142"/>
      <c r="T129" s="159"/>
      <c r="U129" s="91"/>
      <c r="V129" s="38"/>
      <c r="W129" s="39"/>
      <c r="X129" s="39"/>
      <c r="Y129" s="39"/>
      <c r="Z129" s="39"/>
      <c r="AA129" s="39"/>
      <c r="AB129" s="39"/>
      <c r="AC129" s="39"/>
      <c r="AD129" s="39"/>
      <c r="AE129" s="39"/>
      <c r="AF129" s="39"/>
      <c r="AG129" s="39"/>
      <c r="AH129" s="39"/>
      <c r="AI129" s="39"/>
      <c r="AJ129" s="39"/>
      <c r="AK129" s="39"/>
      <c r="AL129" s="39"/>
      <c r="AM129" s="39"/>
      <c r="AN129" s="39"/>
      <c r="AO129" s="39"/>
      <c r="AP129" s="39"/>
      <c r="AQ129" s="39"/>
      <c r="AR129" s="39"/>
      <c r="AS129" s="39"/>
      <c r="AT129" s="39"/>
    </row>
    <row r="130" spans="1:46" ht="4.5" customHeight="1">
      <c r="B130" s="100"/>
      <c r="C130" s="100"/>
      <c r="D130" s="100"/>
      <c r="E130" s="100"/>
      <c r="F130" s="100"/>
      <c r="G130" s="100"/>
      <c r="H130" s="57"/>
      <c r="I130" s="100"/>
      <c r="J130" s="100"/>
      <c r="K130" s="100"/>
      <c r="L130" s="100"/>
      <c r="M130" s="108"/>
      <c r="N130" s="100"/>
      <c r="O130" s="108"/>
      <c r="P130" s="100"/>
      <c r="Q130" s="108"/>
      <c r="R130" s="152"/>
      <c r="S130" s="142"/>
      <c r="T130" s="153"/>
      <c r="U130" s="100"/>
    </row>
    <row r="131" spans="1:46" s="40" customFormat="1" ht="21.6" customHeight="1">
      <c r="A131" s="36"/>
      <c r="B131" s="249" t="s">
        <v>15</v>
      </c>
      <c r="C131" s="249"/>
      <c r="D131" s="249"/>
      <c r="E131" s="33"/>
      <c r="F131" s="249" t="s">
        <v>36</v>
      </c>
      <c r="G131" s="249"/>
      <c r="H131" s="249"/>
      <c r="I131" s="34"/>
      <c r="J131" s="97" t="s">
        <v>11</v>
      </c>
      <c r="K131" s="33"/>
      <c r="L131" s="32"/>
      <c r="M131" s="108"/>
      <c r="N131" s="32"/>
      <c r="O131" s="108"/>
      <c r="P131" s="32"/>
      <c r="Q131" s="108"/>
      <c r="R131" s="154"/>
      <c r="S131" s="142"/>
      <c r="T131" s="155"/>
      <c r="U131" s="92"/>
      <c r="V131" s="38"/>
      <c r="W131" s="39"/>
      <c r="X131" s="39"/>
      <c r="Y131" s="39"/>
      <c r="Z131" s="39"/>
      <c r="AA131" s="39"/>
      <c r="AB131" s="39"/>
      <c r="AC131" s="39"/>
      <c r="AD131" s="39"/>
      <c r="AE131" s="39"/>
      <c r="AF131" s="39"/>
      <c r="AG131" s="39"/>
      <c r="AH131" s="39"/>
      <c r="AI131" s="39"/>
      <c r="AJ131" s="39"/>
      <c r="AK131" s="39"/>
      <c r="AL131" s="39"/>
      <c r="AM131" s="39"/>
      <c r="AN131" s="39"/>
      <c r="AO131" s="39"/>
      <c r="AP131" s="39"/>
      <c r="AQ131" s="39"/>
      <c r="AR131" s="39"/>
      <c r="AS131" s="39"/>
      <c r="AT131" s="39"/>
    </row>
    <row r="132" spans="1:46" ht="7.35" customHeight="1">
      <c r="B132" s="8"/>
      <c r="C132" s="8"/>
      <c r="D132" s="8"/>
      <c r="E132" s="8"/>
      <c r="F132" s="7"/>
      <c r="G132" s="7"/>
      <c r="H132" s="49"/>
      <c r="I132" s="8"/>
      <c r="J132" s="7"/>
      <c r="K132" s="7"/>
      <c r="L132" s="9"/>
      <c r="M132" s="108"/>
      <c r="N132" s="9"/>
      <c r="O132" s="108"/>
      <c r="P132" s="9"/>
      <c r="Q132" s="108"/>
      <c r="R132" s="146"/>
      <c r="S132" s="142"/>
      <c r="T132" s="147"/>
      <c r="U132" s="9"/>
    </row>
    <row r="133" spans="1:46" s="17" customFormat="1" ht="13.35" customHeight="1">
      <c r="A133" s="24"/>
      <c r="B133" s="246" t="s">
        <v>84</v>
      </c>
      <c r="C133" s="246"/>
      <c r="D133" s="246"/>
      <c r="E133" s="98"/>
      <c r="F133" s="245">
        <v>30000</v>
      </c>
      <c r="G133" s="245"/>
      <c r="H133" s="245"/>
      <c r="I133" s="8"/>
      <c r="J133" s="7">
        <v>1</v>
      </c>
      <c r="K133" s="7"/>
      <c r="L133" s="75">
        <f>(F133*J133)</f>
        <v>30000</v>
      </c>
      <c r="M133" s="120"/>
      <c r="N133" s="76">
        <v>0</v>
      </c>
      <c r="O133" s="120"/>
      <c r="P133" s="75">
        <f>L133-N133</f>
        <v>30000</v>
      </c>
      <c r="Q133" s="108"/>
      <c r="R133" s="148">
        <v>0</v>
      </c>
      <c r="S133" s="142"/>
      <c r="T133" s="149">
        <f>N133-R133</f>
        <v>0</v>
      </c>
      <c r="U133" s="9"/>
      <c r="V133" s="5"/>
      <c r="W133" s="1"/>
      <c r="X133" s="1"/>
      <c r="Y133" s="1"/>
      <c r="Z133" s="1"/>
      <c r="AA133" s="1"/>
      <c r="AB133" s="1"/>
      <c r="AC133" s="1"/>
      <c r="AD133" s="1"/>
      <c r="AE133" s="1"/>
      <c r="AF133" s="1"/>
      <c r="AG133" s="1"/>
      <c r="AH133" s="1"/>
      <c r="AI133" s="1"/>
      <c r="AJ133" s="1"/>
      <c r="AK133" s="1"/>
      <c r="AL133" s="1"/>
      <c r="AM133" s="1"/>
      <c r="AN133" s="1"/>
      <c r="AO133" s="1"/>
      <c r="AP133" s="1"/>
      <c r="AQ133" s="1"/>
      <c r="AR133" s="1"/>
      <c r="AS133" s="1"/>
      <c r="AT133" s="1"/>
    </row>
    <row r="134" spans="1:46" s="17" customFormat="1" ht="13.35" customHeight="1">
      <c r="A134" s="24"/>
      <c r="B134" s="246"/>
      <c r="C134" s="246"/>
      <c r="D134" s="246"/>
      <c r="E134" s="98"/>
      <c r="F134" s="245"/>
      <c r="G134" s="245"/>
      <c r="H134" s="245"/>
      <c r="I134" s="8"/>
      <c r="J134" s="7"/>
      <c r="K134" s="7"/>
      <c r="L134" s="75">
        <f>(F134*J134)</f>
        <v>0</v>
      </c>
      <c r="M134" s="120"/>
      <c r="N134" s="76">
        <v>0</v>
      </c>
      <c r="O134" s="120"/>
      <c r="P134" s="75">
        <f t="shared" ref="P134:P136" si="21">L134-N134</f>
        <v>0</v>
      </c>
      <c r="Q134" s="108"/>
      <c r="R134" s="148">
        <v>0</v>
      </c>
      <c r="S134" s="142"/>
      <c r="T134" s="149">
        <f t="shared" ref="T134:T136" si="22">N134-R134</f>
        <v>0</v>
      </c>
      <c r="U134" s="9"/>
      <c r="V134" s="5"/>
      <c r="W134" s="1"/>
      <c r="X134" s="1"/>
      <c r="Y134" s="1"/>
      <c r="Z134" s="1"/>
      <c r="AA134" s="1"/>
      <c r="AB134" s="1"/>
      <c r="AC134" s="1"/>
      <c r="AD134" s="1"/>
      <c r="AE134" s="1"/>
      <c r="AF134" s="1"/>
      <c r="AG134" s="1"/>
      <c r="AH134" s="1"/>
      <c r="AI134" s="1"/>
      <c r="AJ134" s="1"/>
      <c r="AK134" s="1"/>
      <c r="AL134" s="1"/>
      <c r="AM134" s="1"/>
      <c r="AN134" s="1"/>
      <c r="AO134" s="1"/>
      <c r="AP134" s="1"/>
      <c r="AQ134" s="1"/>
      <c r="AR134" s="1"/>
      <c r="AS134" s="1"/>
      <c r="AT134" s="1"/>
    </row>
    <row r="135" spans="1:46" s="17" customFormat="1" ht="13.35" customHeight="1">
      <c r="A135" s="24"/>
      <c r="B135" s="246"/>
      <c r="C135" s="246"/>
      <c r="D135" s="246"/>
      <c r="E135" s="98"/>
      <c r="F135" s="245"/>
      <c r="G135" s="245"/>
      <c r="H135" s="245"/>
      <c r="I135" s="8"/>
      <c r="J135" s="7"/>
      <c r="K135" s="7"/>
      <c r="L135" s="75">
        <f>(F135*J135)</f>
        <v>0</v>
      </c>
      <c r="M135" s="120"/>
      <c r="N135" s="76">
        <v>0</v>
      </c>
      <c r="O135" s="120"/>
      <c r="P135" s="75">
        <f t="shared" si="21"/>
        <v>0</v>
      </c>
      <c r="Q135" s="108"/>
      <c r="R135" s="148">
        <v>0</v>
      </c>
      <c r="S135" s="142"/>
      <c r="T135" s="149">
        <f t="shared" si="22"/>
        <v>0</v>
      </c>
      <c r="U135" s="9"/>
      <c r="V135" s="5"/>
      <c r="W135" s="1"/>
      <c r="X135" s="1"/>
      <c r="Y135" s="1"/>
      <c r="Z135" s="1"/>
      <c r="AA135" s="1"/>
      <c r="AB135" s="1"/>
      <c r="AC135" s="1"/>
      <c r="AD135" s="1"/>
      <c r="AE135" s="1"/>
      <c r="AF135" s="1"/>
      <c r="AG135" s="1"/>
      <c r="AH135" s="1"/>
      <c r="AI135" s="1"/>
      <c r="AJ135" s="1"/>
      <c r="AK135" s="1"/>
      <c r="AL135" s="1"/>
      <c r="AM135" s="1"/>
      <c r="AN135" s="1"/>
      <c r="AO135" s="1"/>
      <c r="AP135" s="1"/>
      <c r="AQ135" s="1"/>
      <c r="AR135" s="1"/>
      <c r="AS135" s="1"/>
      <c r="AT135" s="1"/>
    </row>
    <row r="136" spans="1:46" s="17" customFormat="1" ht="13.35" customHeight="1">
      <c r="A136" s="24"/>
      <c r="B136" s="246"/>
      <c r="C136" s="246"/>
      <c r="D136" s="246"/>
      <c r="E136" s="98"/>
      <c r="F136" s="245"/>
      <c r="G136" s="245"/>
      <c r="H136" s="245"/>
      <c r="I136" s="8"/>
      <c r="J136" s="7"/>
      <c r="K136" s="7"/>
      <c r="L136" s="75">
        <f>(F136*J136)</f>
        <v>0</v>
      </c>
      <c r="M136" s="120"/>
      <c r="N136" s="76">
        <v>0</v>
      </c>
      <c r="O136" s="120"/>
      <c r="P136" s="75">
        <f t="shared" si="21"/>
        <v>0</v>
      </c>
      <c r="Q136" s="108"/>
      <c r="R136" s="148">
        <v>0</v>
      </c>
      <c r="S136" s="142"/>
      <c r="T136" s="149">
        <f t="shared" si="22"/>
        <v>0</v>
      </c>
      <c r="U136" s="9"/>
      <c r="V136" s="5"/>
      <c r="W136" s="1"/>
      <c r="X136" s="1"/>
      <c r="Y136" s="1"/>
      <c r="Z136" s="1"/>
      <c r="AA136" s="1"/>
      <c r="AB136" s="1"/>
      <c r="AC136" s="1"/>
      <c r="AD136" s="1"/>
      <c r="AE136" s="1"/>
      <c r="AF136" s="1"/>
      <c r="AG136" s="1"/>
      <c r="AH136" s="1"/>
      <c r="AI136" s="1"/>
      <c r="AJ136" s="1"/>
      <c r="AK136" s="1"/>
      <c r="AL136" s="1"/>
      <c r="AM136" s="1"/>
      <c r="AN136" s="1"/>
      <c r="AO136" s="1"/>
      <c r="AP136" s="1"/>
      <c r="AQ136" s="1"/>
      <c r="AR136" s="1"/>
      <c r="AS136" s="1"/>
      <c r="AT136" s="1"/>
    </row>
    <row r="137" spans="1:46" s="17" customFormat="1" ht="13.35" customHeight="1">
      <c r="A137" s="24"/>
      <c r="B137" s="2"/>
      <c r="C137" s="2"/>
      <c r="D137" s="2"/>
      <c r="E137" s="2"/>
      <c r="F137" s="2"/>
      <c r="G137" s="2"/>
      <c r="H137" s="59"/>
      <c r="I137" s="2"/>
      <c r="J137" s="2"/>
      <c r="K137" s="2"/>
      <c r="L137" s="24"/>
      <c r="M137" s="108"/>
      <c r="N137" s="24"/>
      <c r="O137" s="108"/>
      <c r="P137" s="24"/>
      <c r="Q137" s="108"/>
      <c r="R137" s="160"/>
      <c r="S137" s="142"/>
      <c r="T137" s="161"/>
      <c r="U137" s="2"/>
      <c r="V137" s="5"/>
      <c r="W137" s="1"/>
      <c r="X137" s="1"/>
      <c r="Y137" s="1"/>
      <c r="Z137" s="1"/>
      <c r="AA137" s="1"/>
      <c r="AB137" s="1"/>
      <c r="AC137" s="1"/>
      <c r="AD137" s="1"/>
      <c r="AE137" s="1"/>
      <c r="AF137" s="1"/>
      <c r="AG137" s="1"/>
      <c r="AH137" s="1"/>
      <c r="AI137" s="1"/>
      <c r="AJ137" s="1"/>
      <c r="AK137" s="1"/>
      <c r="AL137" s="1"/>
      <c r="AM137" s="1"/>
      <c r="AN137" s="1"/>
      <c r="AO137" s="1"/>
      <c r="AP137" s="1"/>
      <c r="AQ137" s="1"/>
      <c r="AR137" s="1"/>
      <c r="AS137" s="1"/>
      <c r="AT137" s="1"/>
    </row>
    <row r="138" spans="1:46" s="17" customFormat="1" ht="21" customHeight="1" thickBot="1">
      <c r="A138" s="24"/>
      <c r="B138" s="243" t="s">
        <v>16</v>
      </c>
      <c r="C138" s="243"/>
      <c r="D138" s="243"/>
      <c r="E138" s="243"/>
      <c r="F138" s="243"/>
      <c r="G138" s="243"/>
      <c r="H138" s="243"/>
      <c r="I138" s="243"/>
      <c r="J138" s="243"/>
      <c r="K138" s="41"/>
      <c r="L138" s="67">
        <f>SUM(L23,L49,L68,L78,L88,L98,L118,L108,L128)</f>
        <v>150000</v>
      </c>
      <c r="M138" s="108">
        <f>IF(L138, L138/L138, 0)</f>
        <v>1</v>
      </c>
      <c r="N138" s="67">
        <f>SUM(N23,N49,N68,N78,N88,N98,N118,N108,N128)</f>
        <v>80000</v>
      </c>
      <c r="O138" s="108">
        <f>IF(N138, N138/L138, 0)</f>
        <v>0.53333333333333333</v>
      </c>
      <c r="P138" s="67">
        <f>SUM(P23,P49,P68,P78,P88,P98,P118,P108,P128)</f>
        <v>70000</v>
      </c>
      <c r="Q138" s="108">
        <f>IF(P138, P138/L138, 0)</f>
        <v>0.46666666666666667</v>
      </c>
      <c r="R138" s="162">
        <f>SUM(R23,R49,R68,R78,R88,R98,R118,R108,R128)</f>
        <v>80000</v>
      </c>
      <c r="S138" s="142"/>
      <c r="T138" s="163">
        <f>SUM(T23,T49,T68,T78,T88,T98,T118,T108,T128)</f>
        <v>0</v>
      </c>
      <c r="U138" s="66"/>
      <c r="V138" s="5"/>
      <c r="W138" s="1"/>
      <c r="X138" s="1"/>
      <c r="Y138" s="1"/>
      <c r="Z138" s="1"/>
      <c r="AA138" s="1"/>
      <c r="AB138" s="1"/>
      <c r="AC138" s="1"/>
      <c r="AD138" s="1"/>
      <c r="AE138" s="1"/>
      <c r="AF138" s="1"/>
      <c r="AG138" s="1"/>
      <c r="AH138" s="1"/>
      <c r="AI138" s="1"/>
      <c r="AJ138" s="1"/>
      <c r="AK138" s="1"/>
      <c r="AL138" s="1"/>
      <c r="AM138" s="1"/>
      <c r="AN138" s="1"/>
      <c r="AO138" s="1"/>
      <c r="AP138" s="1"/>
      <c r="AQ138" s="1"/>
      <c r="AR138" s="1"/>
      <c r="AS138" s="1"/>
      <c r="AT138" s="1"/>
    </row>
    <row r="140" spans="1:46" s="17" customFormat="1" ht="26.45" customHeight="1">
      <c r="A140" s="24"/>
      <c r="B140" s="68"/>
      <c r="C140" s="68"/>
      <c r="D140" s="68"/>
      <c r="E140" s="68"/>
      <c r="F140" s="68"/>
      <c r="G140" s="68"/>
      <c r="H140" s="68"/>
      <c r="I140" s="68"/>
      <c r="J140" s="68"/>
      <c r="K140" s="68"/>
      <c r="L140" s="71">
        <f>F16-L138</f>
        <v>0</v>
      </c>
      <c r="M140" s="117"/>
      <c r="N140" s="71">
        <f>F18-N138</f>
        <v>0</v>
      </c>
      <c r="O140" s="117"/>
      <c r="P140" s="71">
        <f>L138-N138-P138</f>
        <v>0</v>
      </c>
      <c r="Q140" s="117"/>
      <c r="R140" s="71"/>
      <c r="S140" s="117"/>
      <c r="T140" s="131"/>
      <c r="U140" s="2"/>
      <c r="V140" s="5"/>
      <c r="W140" s="1"/>
      <c r="X140" s="1"/>
      <c r="Y140" s="1"/>
      <c r="Z140" s="1"/>
      <c r="AA140" s="1"/>
      <c r="AB140" s="1"/>
      <c r="AC140" s="1"/>
      <c r="AD140" s="1"/>
      <c r="AE140" s="1"/>
      <c r="AF140" s="1"/>
      <c r="AG140" s="1"/>
      <c r="AH140" s="1"/>
      <c r="AI140" s="1"/>
      <c r="AJ140" s="1"/>
      <c r="AK140" s="1"/>
      <c r="AL140" s="1"/>
      <c r="AM140" s="1"/>
      <c r="AN140" s="1"/>
      <c r="AO140" s="1"/>
      <c r="AP140" s="1"/>
      <c r="AQ140" s="1"/>
      <c r="AR140" s="1"/>
      <c r="AS140" s="1"/>
      <c r="AT140" s="1"/>
    </row>
  </sheetData>
  <mergeCells count="110">
    <mergeCell ref="B6:T6"/>
    <mergeCell ref="B3:T3"/>
    <mergeCell ref="R17:T18"/>
    <mergeCell ref="B47:D47"/>
    <mergeCell ref="B49:J49"/>
    <mergeCell ref="B50:J50"/>
    <mergeCell ref="B52:D52"/>
    <mergeCell ref="B54:D54"/>
    <mergeCell ref="B55:D55"/>
    <mergeCell ref="B38:J38"/>
    <mergeCell ref="B40:D40"/>
    <mergeCell ref="B42:D42"/>
    <mergeCell ref="B44:D44"/>
    <mergeCell ref="B45:D45"/>
    <mergeCell ref="B46:D46"/>
    <mergeCell ref="F14:J14"/>
    <mergeCell ref="F16:H16"/>
    <mergeCell ref="F18:H18"/>
    <mergeCell ref="B20:J20"/>
    <mergeCell ref="B23:J23"/>
    <mergeCell ref="B26:J26"/>
    <mergeCell ref="B5:U5"/>
    <mergeCell ref="B8:M8"/>
    <mergeCell ref="F12:H12"/>
    <mergeCell ref="K12:L12"/>
    <mergeCell ref="B65:D65"/>
    <mergeCell ref="B68:J68"/>
    <mergeCell ref="B69:J69"/>
    <mergeCell ref="B71:D71"/>
    <mergeCell ref="F71:H71"/>
    <mergeCell ref="B73:D73"/>
    <mergeCell ref="F73:H73"/>
    <mergeCell ref="B56:D56"/>
    <mergeCell ref="B57:D57"/>
    <mergeCell ref="B58:D58"/>
    <mergeCell ref="B59:D59"/>
    <mergeCell ref="B60:D60"/>
    <mergeCell ref="B61:D61"/>
    <mergeCell ref="B78:J78"/>
    <mergeCell ref="B79:J79"/>
    <mergeCell ref="B81:D81"/>
    <mergeCell ref="F81:H81"/>
    <mergeCell ref="B83:D83"/>
    <mergeCell ref="F83:H83"/>
    <mergeCell ref="B74:D74"/>
    <mergeCell ref="F74:H74"/>
    <mergeCell ref="B75:D75"/>
    <mergeCell ref="F75:H75"/>
    <mergeCell ref="B76:D76"/>
    <mergeCell ref="F76:H76"/>
    <mergeCell ref="B91:D91"/>
    <mergeCell ref="F91:H91"/>
    <mergeCell ref="B93:D93"/>
    <mergeCell ref="F93:H93"/>
    <mergeCell ref="B94:D94"/>
    <mergeCell ref="F94:H94"/>
    <mergeCell ref="B84:D84"/>
    <mergeCell ref="F84:H84"/>
    <mergeCell ref="B85:D85"/>
    <mergeCell ref="B86:D86"/>
    <mergeCell ref="B88:J88"/>
    <mergeCell ref="B89:J89"/>
    <mergeCell ref="B103:D103"/>
    <mergeCell ref="F103:H103"/>
    <mergeCell ref="B104:D104"/>
    <mergeCell ref="B105:D105"/>
    <mergeCell ref="B106:D106"/>
    <mergeCell ref="B108:J108"/>
    <mergeCell ref="B95:D95"/>
    <mergeCell ref="B96:D96"/>
    <mergeCell ref="B98:J98"/>
    <mergeCell ref="B99:J99"/>
    <mergeCell ref="B101:D101"/>
    <mergeCell ref="F101:H101"/>
    <mergeCell ref="F116:H116"/>
    <mergeCell ref="B118:J118"/>
    <mergeCell ref="B119:J119"/>
    <mergeCell ref="B121:D121"/>
    <mergeCell ref="F121:H121"/>
    <mergeCell ref="B109:J109"/>
    <mergeCell ref="B111:D111"/>
    <mergeCell ref="F111:H111"/>
    <mergeCell ref="B113:D113"/>
    <mergeCell ref="F113:H113"/>
    <mergeCell ref="B114:D114"/>
    <mergeCell ref="F114:H114"/>
    <mergeCell ref="B138:J138"/>
    <mergeCell ref="F95:H95"/>
    <mergeCell ref="F104:H104"/>
    <mergeCell ref="B134:D134"/>
    <mergeCell ref="F134:H134"/>
    <mergeCell ref="B135:D135"/>
    <mergeCell ref="F135:H135"/>
    <mergeCell ref="B136:D136"/>
    <mergeCell ref="F136:H136"/>
    <mergeCell ref="B128:J128"/>
    <mergeCell ref="B129:J129"/>
    <mergeCell ref="B131:D131"/>
    <mergeCell ref="F131:H131"/>
    <mergeCell ref="B133:D133"/>
    <mergeCell ref="F133:H133"/>
    <mergeCell ref="B123:D123"/>
    <mergeCell ref="F123:H123"/>
    <mergeCell ref="B124:D124"/>
    <mergeCell ref="B125:D125"/>
    <mergeCell ref="F125:H125"/>
    <mergeCell ref="B126:D126"/>
    <mergeCell ref="F126:H126"/>
    <mergeCell ref="B115:D115"/>
    <mergeCell ref="B116:D116"/>
  </mergeCells>
  <printOptions horizontalCentered="1"/>
  <pageMargins left="0" right="0" top="0.23622047244094499" bottom="0" header="0.511811023622047" footer="0.511811023622047"/>
  <headerFooter alignWithMargins="0"/>
  <ignoredErrors>
    <ignoredError sqref="D30:D33" numberStoredAsText="1"/>
    <ignoredError sqref="M23:U31 M44:U53 M42:Q42 S42:U42 M43:Q43 S43:U43 M57:U57 M54:Q54 S54:U54 M55:Q55 S55:U55 M56:Q56 S56:U56 M61:U72 M58:Q58 S58:U58 M59:Q59 S59:U59 M60:Q60 S60:U60 M76:U82 M73:Q73 S73:U73 M74:Q74 S74:U74 M75:Q75 S75:U75 M85:U92 M83:Q83 S83:U83 M84:Q84 S84:U84 M96:U102 M93:Q93 S93:U93 M94:Q94 S94:U94 M95:Q95 S95:U95 M105:U112 M103:Q103 S103:U103 M104:Q104 S104:U104 M114:U122 M113:Q113 S113:U113 M124:U137 M123:Q123 S123:U123 M140:Q140 U140 S140 M33:U41 M32:Q32 S32:U32 M139:U139 R138:U138 P138 N138 M138 O138 Q138" formula="1"/>
  </ignoredErrors>
  <drawing r:id="rId1"/>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Pracovné hárky</vt:lpstr>
      </vt:variant>
      <vt:variant>
        <vt:i4>2</vt:i4>
      </vt:variant>
      <vt:variant>
        <vt:lpstr>Pomenované rozsahy</vt:lpstr>
      </vt:variant>
      <vt:variant>
        <vt:i4>4</vt:i4>
      </vt:variant>
    </vt:vector>
  </HeadingPairs>
  <TitlesOfParts>
    <vt:vector size="6" baseType="lpstr">
      <vt:lpstr>Budget Explanation Template</vt:lpstr>
      <vt:lpstr>Budget Explanation Example</vt:lpstr>
      <vt:lpstr>'Budget Explanation Example'!Názvy_tlače</vt:lpstr>
      <vt:lpstr>'Budget Explanation Template'!Názvy_tlače</vt:lpstr>
      <vt:lpstr>'Budget Explanation Example'!Oblasť_tlače</vt:lpstr>
      <vt:lpstr>'Budget Explanation Template'!Oblasť_tlače</vt:lpstr>
    </vt:vector>
  </TitlesOfParts>
  <Company>PMI</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Enzo Porcelli</dc:creator>
  <cp:lastModifiedBy>Ondrej Gallo</cp:lastModifiedBy>
  <cp:lastPrinted>2016-12-15T14:09:38Z</cp:lastPrinted>
  <dcterms:created xsi:type="dcterms:W3CDTF">2000-11-09T01:27:24Z</dcterms:created>
  <dcterms:modified xsi:type="dcterms:W3CDTF">2017-01-17T15:30:23Z</dcterms:modified>
</cp:coreProperties>
</file>